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mc:AlternateContent xmlns:mc="http://schemas.openxmlformats.org/markup-compatibility/2006">
    <mc:Choice Requires="x15">
      <x15ac:absPath xmlns:x15ac="http://schemas.microsoft.com/office/spreadsheetml/2010/11/ac" url="https://cmhcschl-my.sharepoint.com/personal/clarkin_cmhc-schl_gc_ca/Documents/Desktop/"/>
    </mc:Choice>
  </mc:AlternateContent>
  <xr:revisionPtr revIDLastSave="0" documentId="8_{6E466CC5-30C5-464E-9C45-586D55B4D7AC}" xr6:coauthVersionLast="47" xr6:coauthVersionMax="47" xr10:uidLastSave="{00000000-0000-0000-0000-000000000000}"/>
  <bookViews>
    <workbookView xWindow="-28920" yWindow="-1095" windowWidth="29040" windowHeight="15840" xr2:uid="{00000000-000D-0000-FFFF-FFFF00000000}"/>
  </bookViews>
  <sheets>
    <sheet name="Déclaration" sheetId="6" r:id="rId1"/>
    <sheet name="Activités Demandées" sheetId="15" r:id="rId2"/>
    <sheet name="Loyers et abordabilité" sheetId="3" r:id="rId3"/>
    <sheet name="Budget de l'ensemble" sheetId="2" r:id="rId4"/>
    <sheet name="Pro forma - Résidentiel" sheetId="1" r:id="rId5"/>
    <sheet name="Pro forma - Non résidentiel" sheetId="5" r:id="rId6"/>
  </sheets>
  <definedNames>
    <definedName name="_AMO_UniqueIdentifier" hidden="1">"'d5e0340a-a983-4a8b-bd37-c6c22890935c'"</definedName>
    <definedName name="R_Units">#REF!</definedName>
    <definedName name="S_Area" localSheetId="1">#REF!</definedName>
    <definedName name="S_Area">'Loyers et abordabilité'!$C$42</definedName>
    <definedName name="S_Area2" localSheetId="1">#REF!</definedName>
    <definedName name="S_Area2">'Loyers et abordabilité'!$C$43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2" l="1"/>
  <c r="E5" i="2"/>
  <c r="G94" i="1"/>
  <c r="E48" i="2"/>
  <c r="E25" i="2"/>
  <c r="J5" i="2"/>
  <c r="I6" i="2" s="1"/>
  <c r="F53" i="3"/>
  <c r="D53" i="3"/>
  <c r="C6" i="1" s="1"/>
  <c r="C52" i="3"/>
  <c r="I51" i="3"/>
  <c r="J51" i="3" s="1"/>
  <c r="I50" i="3"/>
  <c r="J50" i="3" s="1"/>
  <c r="I49" i="3"/>
  <c r="J49" i="3" s="1"/>
  <c r="J47" i="3"/>
  <c r="I47" i="3"/>
  <c r="H47" i="3"/>
  <c r="J46" i="3"/>
  <c r="I46" i="3"/>
  <c r="H46" i="3"/>
  <c r="J45" i="3"/>
  <c r="I45" i="3"/>
  <c r="H45" i="3"/>
  <c r="I43" i="3"/>
  <c r="J43" i="3" s="1"/>
  <c r="H43" i="3"/>
  <c r="I42" i="3"/>
  <c r="J42" i="3" s="1"/>
  <c r="H42" i="3"/>
  <c r="I41" i="3"/>
  <c r="J41" i="3" s="1"/>
  <c r="H41" i="3"/>
  <c r="I40" i="3"/>
  <c r="J40" i="3" s="1"/>
  <c r="H40" i="3"/>
  <c r="J39" i="3"/>
  <c r="I39" i="3"/>
  <c r="H39" i="3"/>
  <c r="I38" i="3"/>
  <c r="J38" i="3" s="1"/>
  <c r="I37" i="3"/>
  <c r="J37" i="3" s="1"/>
  <c r="H37" i="3"/>
  <c r="J36" i="3"/>
  <c r="I36" i="3"/>
  <c r="I35" i="3"/>
  <c r="J35" i="3" s="1"/>
  <c r="H35" i="3"/>
  <c r="I34" i="3"/>
  <c r="J34" i="3" s="1"/>
  <c r="I33" i="3"/>
  <c r="J33" i="3" s="1"/>
  <c r="H33" i="3"/>
  <c r="I32" i="3"/>
  <c r="J32" i="3" s="1"/>
  <c r="J31" i="3"/>
  <c r="I31" i="3"/>
  <c r="H31" i="3"/>
  <c r="I30" i="3"/>
  <c r="J30" i="3" s="1"/>
  <c r="G28" i="3"/>
  <c r="O19" i="3"/>
  <c r="F68" i="1" s="1"/>
  <c r="E7" i="2" l="1"/>
  <c r="F38" i="2" s="1"/>
  <c r="E50" i="2"/>
  <c r="E52" i="2" s="1"/>
  <c r="I21" i="2"/>
  <c r="I11" i="2"/>
  <c r="I20" i="2"/>
  <c r="I17" i="2"/>
  <c r="I22" i="2"/>
  <c r="I13" i="2"/>
  <c r="I16" i="2"/>
  <c r="I18" i="2"/>
  <c r="I23" i="2"/>
  <c r="I15" i="2"/>
  <c r="I19" i="2"/>
  <c r="H6" i="2"/>
  <c r="J52" i="3"/>
  <c r="F21" i="2" l="1"/>
  <c r="F18" i="2"/>
  <c r="F43" i="2"/>
  <c r="F13" i="2"/>
  <c r="F46" i="2"/>
  <c r="F33" i="2"/>
  <c r="F41" i="2"/>
  <c r="F37" i="2"/>
  <c r="F25" i="2"/>
  <c r="F31" i="2"/>
  <c r="F16" i="2"/>
  <c r="F11" i="2"/>
  <c r="F42" i="2"/>
  <c r="F22" i="2"/>
  <c r="F17" i="2"/>
  <c r="F19" i="2"/>
  <c r="F36" i="2"/>
  <c r="F52" i="2"/>
  <c r="F48" i="2"/>
  <c r="F23" i="2"/>
  <c r="F15" i="2"/>
  <c r="F39" i="2"/>
  <c r="F34" i="2"/>
  <c r="F32" i="2"/>
  <c r="F45" i="2"/>
  <c r="F44" i="2"/>
  <c r="F30" i="2"/>
  <c r="F50" i="2"/>
  <c r="F20" i="2"/>
  <c r="I25" i="2"/>
  <c r="H16" i="2"/>
  <c r="J16" i="2" s="1"/>
  <c r="H22" i="2"/>
  <c r="J22" i="2" s="1"/>
  <c r="H21" i="2"/>
  <c r="J21" i="2" s="1"/>
  <c r="H11" i="2"/>
  <c r="J11" i="2" s="1"/>
  <c r="C5" i="1"/>
  <c r="H17" i="2"/>
  <c r="J17" i="2" s="1"/>
  <c r="H18" i="2"/>
  <c r="J18" i="2" s="1"/>
  <c r="H23" i="2"/>
  <c r="J23" i="2" s="1"/>
  <c r="H15" i="2"/>
  <c r="J15" i="2" s="1"/>
  <c r="J6" i="2"/>
  <c r="H13" i="2"/>
  <c r="H20" i="2"/>
  <c r="J20" i="2" s="1"/>
  <c r="H19" i="2"/>
  <c r="J19" i="2" s="1"/>
  <c r="H25" i="2" l="1"/>
  <c r="J25" i="2" s="1"/>
  <c r="J13" i="2"/>
  <c r="C35" i="15" l="1"/>
  <c r="B17" i="5" l="1"/>
  <c r="B18" i="5"/>
  <c r="B13" i="5"/>
  <c r="B14" i="5"/>
  <c r="B15" i="5"/>
  <c r="B16" i="5"/>
  <c r="B19" i="5"/>
  <c r="B20" i="5"/>
  <c r="B12" i="5"/>
  <c r="B11" i="5"/>
  <c r="B10" i="5"/>
  <c r="B18" i="1"/>
  <c r="B19" i="1"/>
  <c r="B20" i="1"/>
  <c r="B13" i="1"/>
  <c r="B14" i="1"/>
  <c r="B15" i="1"/>
  <c r="B16" i="1"/>
  <c r="B17" i="1"/>
  <c r="B12" i="1"/>
  <c r="B11" i="1"/>
  <c r="B10" i="1"/>
  <c r="G87" i="1"/>
  <c r="G90" i="1" s="1"/>
  <c r="G91" i="1" s="1"/>
  <c r="G97" i="1" s="1"/>
  <c r="G99" i="1" l="1"/>
  <c r="I99" i="1" s="1"/>
  <c r="G35" i="1" l="1"/>
  <c r="G36" i="1"/>
  <c r="G39" i="1"/>
  <c r="G50" i="1"/>
  <c r="G48" i="5"/>
  <c r="E36" i="5"/>
  <c r="D36" i="5"/>
  <c r="G34" i="5"/>
  <c r="G33" i="5"/>
  <c r="G32" i="5"/>
  <c r="G31" i="5"/>
  <c r="G30" i="5"/>
  <c r="G29" i="5"/>
  <c r="G28" i="5"/>
  <c r="G27" i="5"/>
  <c r="G26" i="5"/>
  <c r="G25" i="5"/>
  <c r="C11" i="5"/>
  <c r="G36" i="5" l="1"/>
  <c r="G38" i="5" s="1"/>
  <c r="G39" i="5" s="1"/>
  <c r="C15" i="5"/>
  <c r="C20" i="5"/>
  <c r="C12" i="5"/>
  <c r="C19" i="5"/>
  <c r="C18" i="5"/>
  <c r="C17" i="5"/>
  <c r="D6" i="5"/>
  <c r="C16" i="5"/>
  <c r="C13" i="5"/>
  <c r="C14" i="5"/>
  <c r="E12" i="1"/>
  <c r="G38" i="1"/>
  <c r="G40" i="1" s="1"/>
  <c r="G41" i="1" s="1"/>
  <c r="G64" i="1"/>
  <c r="G59" i="1"/>
  <c r="G67" i="1"/>
  <c r="G63" i="1"/>
  <c r="G58" i="1"/>
  <c r="G66" i="1"/>
  <c r="G62" i="1"/>
  <c r="F57" i="1"/>
  <c r="G65" i="1"/>
  <c r="G60" i="1"/>
  <c r="F56" i="1"/>
  <c r="G28" i="1"/>
  <c r="G30" i="1" s="1"/>
  <c r="G31" i="1" s="1"/>
  <c r="G52" i="1" s="1"/>
  <c r="E11" i="1" l="1"/>
  <c r="E18" i="1"/>
  <c r="E14" i="1"/>
  <c r="E19" i="1"/>
  <c r="E17" i="1"/>
  <c r="E6" i="5"/>
  <c r="E5" i="5" s="1"/>
  <c r="D5" i="5"/>
  <c r="G56" i="5"/>
  <c r="G55" i="5"/>
  <c r="G57" i="5" s="1"/>
  <c r="G59" i="5" s="1"/>
  <c r="G83" i="1" s="1"/>
  <c r="C10" i="5"/>
  <c r="G61" i="1"/>
  <c r="F61" i="1" s="1"/>
  <c r="G70" i="1" l="1"/>
  <c r="G69" i="1"/>
  <c r="E16" i="1"/>
  <c r="D16" i="1" s="1"/>
  <c r="E20" i="1"/>
  <c r="D20" i="1" s="1"/>
  <c r="E15" i="1"/>
  <c r="D15" i="1" s="1"/>
  <c r="D12" i="1"/>
  <c r="E13" i="1"/>
  <c r="D13" i="1" s="1"/>
  <c r="D17" i="1"/>
  <c r="D19" i="1"/>
  <c r="D18" i="1"/>
  <c r="D14" i="1"/>
  <c r="E10" i="1"/>
  <c r="D10" i="1" s="1"/>
  <c r="G68" i="1"/>
  <c r="G71" i="1"/>
  <c r="D11" i="1"/>
  <c r="C21" i="5"/>
  <c r="E21" i="1" l="1"/>
  <c r="D21" i="1" s="1"/>
  <c r="G72" i="1"/>
  <c r="G74" i="1" s="1"/>
  <c r="G82" i="1" s="1"/>
  <c r="F72" i="1" l="1"/>
  <c r="J72" i="1"/>
  <c r="G84" i="1"/>
</calcChain>
</file>

<file path=xl/sharedStrings.xml><?xml version="1.0" encoding="utf-8"?>
<sst xmlns="http://schemas.openxmlformats.org/spreadsheetml/2006/main" count="314" uniqueCount="248">
  <si>
    <t>Type de dossier</t>
  </si>
  <si>
    <t>Immeuble neuf</t>
  </si>
  <si>
    <t xml:space="preserve">Version </t>
  </si>
  <si>
    <t>12 janvier, 2024</t>
  </si>
  <si>
    <r>
      <rPr>
        <b/>
        <u/>
        <sz val="11"/>
        <color theme="1"/>
        <rFont val="Calibri"/>
        <family val="2"/>
        <scheme val="minor"/>
      </rPr>
      <t>Avis de non-responsabilité juridique.</t>
    </r>
    <r>
      <rPr>
        <sz val="11"/>
        <color theme="1"/>
        <rFont val="Calibri"/>
        <family val="2"/>
        <scheme val="minor"/>
      </rPr>
      <t xml:space="preserve"> La feuille de travail relative à l'évaluation de la viabilité sert à fournir des informations financières à la SCHL à l'appui de votre demande. Elle ne vise pas à donner des conseils financiers ou autres concernant des ensembles de logements et ne doit pas être considérée comme telle. L'utilisation de la présente feuille de travail et de ses résultats quant à un ensemble de logements n'oblige pas la SCHL à assurer le financement de l'ensemble ni à offrir des fonds pour sa réalisation dans le cadre de la présente initiative ou de toute autre initiative ou tout autre programme de la SCHL. Pour obtenir de l'aide relativement à cette feuille de travail, veuillez communiquer avec votre spécialiste local de la SCHL.</t>
    </r>
  </si>
  <si>
    <t>La présente feuille de travail sur la viabilité est protégée par droit d'auteur et assujettie aux lois sur la protection de la propriété intellectuelle. Les utilisateurs ne sont autorisés à la télécharger que pour l'utiliser relativement aux programmes de la SCHL. Il leur est interdit de la photocopier, de la reproduire, de la modifier ou de la distribuer sans l'autorisation écrite préalable de la SCHL.</t>
  </si>
  <si>
    <t>N.B. Il ne faut remplir que les champs surlignés en Orange applicables.</t>
  </si>
  <si>
    <t>Activités de Financement initial</t>
  </si>
  <si>
    <t>Les activités admissibles peuvent inclure, sans toutefois s'y limiter :</t>
  </si>
  <si>
    <t>Financement Demandé</t>
  </si>
  <si>
    <t>État</t>
  </si>
  <si>
    <t>Obtenu</t>
  </si>
  <si>
    <t>Analyse des besoins et de la demande</t>
  </si>
  <si>
    <t xml:space="preserve"> </t>
  </si>
  <si>
    <t>En cours</t>
  </si>
  <si>
    <t>Plan d'affaires</t>
  </si>
  <si>
    <t>Non amorcé</t>
  </si>
  <si>
    <t>Constitution en société</t>
  </si>
  <si>
    <t>Analyse préliminaire de la faisabilité financière</t>
  </si>
  <si>
    <t>Enquêtes à objectif particulier</t>
  </si>
  <si>
    <t>Autre (Veuillez spécifier)</t>
  </si>
  <si>
    <t>Analyse de modélisation de l'accessibilité</t>
  </si>
  <si>
    <t>Analyse de modélisation de l'efficacité énergétique</t>
  </si>
  <si>
    <t>Évaluations environnementales de sites</t>
  </si>
  <si>
    <t>Rapports géotechniques</t>
  </si>
  <si>
    <t>Option d'achat</t>
  </si>
  <si>
    <t>Droits exigés pour l’aménagement</t>
  </si>
  <si>
    <t>Conception préliminaire</t>
  </si>
  <si>
    <t>Évaluation professionnelle</t>
  </si>
  <si>
    <t>Étude de viabilité de l'ensemble</t>
  </si>
  <si>
    <t>Enregistrement de la sûreté</t>
  </si>
  <si>
    <t>Plan du site</t>
  </si>
  <si>
    <t>Évaluation du parachèvement des travaux</t>
  </si>
  <si>
    <t>Estimation des coûts de construction</t>
  </si>
  <si>
    <t>Documents contractuels</t>
  </si>
  <si>
    <t>Permis d'aménagement</t>
  </si>
  <si>
    <t>Études d’ingénierie</t>
  </si>
  <si>
    <t>Rapport final sur la viabilité financière</t>
  </si>
  <si>
    <t>Plans et devis de l’ensemble</t>
  </si>
  <si>
    <t>Économiste en construction</t>
  </si>
  <si>
    <t>Grand total</t>
  </si>
  <si>
    <r>
      <t xml:space="preserve">Pour remplir cet onglet, vous aurez peut-être besoin des données du portail d'information sur le marché de l'habitation (IMH) de la SCHL. Voir le lien à l'étape 2
1 : Sélectionnez la province appropriée. Enregistrez ces informations sous « Province » ci-dessous.
2 : Sélectionnez la municipalité appropriée. Enregistrez ces informations sous « Municipalité » ci-dessous.
3 : Sélectionnez l'enquête appropriée. Enregistrez ces informations sous « Zone d'enquête » ci-dessous. Remarque : Si votre projet n'est pas situé dans un centre recensé ou si vous ne parvenez pas à trouver les données requises, veuillez contacter votre spécialiste de la SCHL.
4 : Cliquez sur ""Vue complète"" - Dans les tableaux du panneau de gauche, sélectionnez ""Marché locatif principal"" puis ""Loyer médian ($)""
5 : Sélectionnez le bon type d’unité (en rangée ou appartement). Enregistrez les MMR pour chaque type de chambre dans le tableau ci-dessous
6 : Remplissez les tableaux récapitulatifs ci-dessous pour refléter les détails des unités abordables et marchandes du projet.
</t>
    </r>
    <r>
      <rPr>
        <b/>
        <sz val="11"/>
        <color theme="5" tint="-0.249977111117893"/>
        <rFont val="Calibri"/>
        <family val="2"/>
        <scheme val="minor"/>
      </rPr>
      <t xml:space="preserve">
Remarque: Seuls les champs surlignés en orange qui sont applicables doivent être saisis.
</t>
    </r>
  </si>
  <si>
    <t>Loyers et abordabilité de l'ensemble : immeuble neuf</t>
  </si>
  <si>
    <r>
      <t xml:space="preserve">Étape 1: Critères d'abordabilité </t>
    </r>
    <r>
      <rPr>
        <b/>
        <sz val="14"/>
        <color theme="1"/>
        <rFont val="Calibri"/>
        <family val="2"/>
      </rPr>
      <t>– Cible</t>
    </r>
  </si>
  <si>
    <t xml:space="preserve">Liste #1 </t>
  </si>
  <si>
    <t xml:space="preserve">Sélectionnez le critère d'abordabilité dans le menu déroulant. </t>
  </si>
  <si>
    <t>SCHL - Programme de prêts pour la construction d'appartements (Le loyer d’au moins 20 % des logements doit être inférieur à 30 % du revenu total médian des familles dans le secteur, et le revenu locatif résidentiel total doit être inférieur d’au moins 10 % au revenu résidentiel brut réalisable)</t>
  </si>
  <si>
    <t>SCHL - Fonds pour le logement abordable (Les loyers d’au moins 30 % des logements doivent être inférieurs à 80 % du loyer médian du marché)</t>
  </si>
  <si>
    <t>Étape 2 : Accéder à la bonne source d'information afin de déterminer l'abordabilité de l'ensemble</t>
  </si>
  <si>
    <t>SCHL - APH Select (Au moins 10 % des logements à 30 % du revenu médian des locataires)</t>
  </si>
  <si>
    <t>Critères municipaux-provinciaux</t>
  </si>
  <si>
    <t>Si l'option Programme de prêts pour la construction d'appartements est sélectionné ci-dessus --&gt;</t>
  </si>
  <si>
    <t>Pour plus d'information concernant le critère d'abordabilité du PPCA, référez-vous à la page suivante:</t>
  </si>
  <si>
    <t xml:space="preserve">
Programme de prêts pour la construction d'appartements</t>
  </si>
  <si>
    <t>Si l'option Fonds pour le logement abordable est sélectionné ci-dessus --&gt;</t>
  </si>
  <si>
    <t>L'abordabilité est déterminé en comparant les loyers de l'ensemble avec les loyers médian du marché (LMM) de la zone de l'ensemble. Les LMM sont disponibles sur le Portail de l'information sur le marché de l'habitation de la SCHL :</t>
  </si>
  <si>
    <t>Portail de l'information sur le marché de l'habitation</t>
  </si>
  <si>
    <t>Liste #2</t>
  </si>
  <si>
    <t>Si l'option APH Select est sélectionné ci-dessus --&gt;</t>
  </si>
  <si>
    <t>Pour plus d'information concernant le critère d'abordabilité de l'APH Select, référez-vous à la page suivante:</t>
  </si>
  <si>
    <t>APH Select</t>
  </si>
  <si>
    <t>Loyer brut potentiel du marché</t>
  </si>
  <si>
    <t>Si l'option Critères municipaux/Provinciaux --&gt;</t>
  </si>
  <si>
    <t>Bien vouloir fournir la documentation pertinente avec votre demande pour confirmer l'abordabilité de votre projet</t>
  </si>
  <si>
    <t>Loyer médian du marché (LMM) ($)</t>
  </si>
  <si>
    <t>Laissez la colonne vide</t>
  </si>
  <si>
    <t>Étape 3 : Pro Forma - Loyers résidentiels</t>
  </si>
  <si>
    <t>Loyer cible ($)</t>
  </si>
  <si>
    <t>A. Complétez les champs suivants afin d'identifier la localisation géographique de l'ensemble :</t>
  </si>
  <si>
    <t>Province</t>
  </si>
  <si>
    <t>List #3</t>
  </si>
  <si>
    <t>Ville</t>
  </si>
  <si>
    <t>Zone (Pour l'option FLA seulement, sinon laissez vide)</t>
  </si>
  <si>
    <t>B. Suivre les instructions suivantes pour compléter le table ci-dessous en déterminant les niveaux de loyer (y compris les éléments auxiliaires contigus) :</t>
  </si>
  <si>
    <r>
      <rPr>
        <b/>
        <sz val="11"/>
        <color theme="1"/>
        <rFont val="Calibri"/>
        <family val="2"/>
        <scheme val="minor"/>
      </rPr>
      <t>1)</t>
    </r>
    <r>
      <rPr>
        <sz val="11"/>
        <color theme="1"/>
        <rFont val="Calibri"/>
        <family val="2"/>
        <scheme val="minor"/>
      </rPr>
      <t xml:space="preserve"> Pour que les logements soient considérés « abordables », le loyer doit respecter le critère d'abordabilité cible (sélectionné à l'étape 1)</t>
    </r>
  </si>
  <si>
    <r>
      <rPr>
        <b/>
        <sz val="11"/>
        <color theme="1"/>
        <rFont val="Calibri"/>
        <family val="2"/>
        <scheme val="minor"/>
      </rPr>
      <t>2)</t>
    </r>
    <r>
      <rPr>
        <sz val="11"/>
        <color theme="1"/>
        <rFont val="Calibri"/>
        <family val="2"/>
        <scheme val="minor"/>
      </rPr>
      <t xml:space="preserve"> Indiquez les loyers des logements abordables dans la colonne F "Loyer abordable ($)"</t>
    </r>
  </si>
  <si>
    <r>
      <rPr>
        <b/>
        <sz val="11"/>
        <color theme="1"/>
        <rFont val="Calibri"/>
        <family val="2"/>
        <scheme val="minor"/>
      </rPr>
      <t xml:space="preserve">3) </t>
    </r>
    <r>
      <rPr>
        <sz val="11"/>
        <color theme="1"/>
        <rFont val="Calibri"/>
        <family val="2"/>
        <scheme val="minor"/>
      </rPr>
      <t>Indiquez les loyers de référence dans la colonne G de façon à comparer les loyers des logements abordables de l'ensemble avec ceux-ci</t>
    </r>
  </si>
  <si>
    <r>
      <t xml:space="preserve">NB: </t>
    </r>
    <r>
      <rPr>
        <sz val="11"/>
        <color theme="1"/>
        <rFont val="Calibri"/>
        <family val="2"/>
        <scheme val="minor"/>
      </rPr>
      <t>Si les instructions 1 à 3 sont bien complétés, la colonne H vous fournira la profondeur de l'abordabilité (%) des logements abordables</t>
    </r>
  </si>
  <si>
    <r>
      <rPr>
        <b/>
        <sz val="11"/>
        <color theme="1"/>
        <rFont val="Calibri"/>
        <family val="2"/>
        <scheme val="minor"/>
      </rPr>
      <t>4)</t>
    </r>
    <r>
      <rPr>
        <sz val="11"/>
        <color theme="1"/>
        <rFont val="Calibri"/>
        <family val="2"/>
        <scheme val="minor"/>
      </rPr>
      <t xml:space="preserve"> Les autres logements non-abordables sont donc considérés « au marché ».  Le loyer mensuel de ces logements doit être indiqué dans la colonne E "Loyer au marché ($) (non-abordable)"</t>
    </r>
  </si>
  <si>
    <t>Mensuel</t>
  </si>
  <si>
    <t>Annuel</t>
  </si>
  <si>
    <t>Types de logement</t>
  </si>
  <si>
    <t>Superficie des logements (pi2)</t>
  </si>
  <si>
    <t>Nombre de logements</t>
  </si>
  <si>
    <t>Loyer au marché ($)
(non-abordable)</t>
  </si>
  <si>
    <t>Loyer abordable ($)</t>
  </si>
  <si>
    <t>Profondeur de l'abordabilité (%) des logements abordables</t>
  </si>
  <si>
    <t>Loyers Pro forma</t>
  </si>
  <si>
    <t>Commentaires</t>
  </si>
  <si>
    <t>logements (pc)</t>
  </si>
  <si>
    <t>de logements</t>
  </si>
  <si>
    <t>du marché (RBP)</t>
  </si>
  <si>
    <t>abordable (RBP)</t>
  </si>
  <si>
    <t>pourcentage du LMM</t>
  </si>
  <si>
    <t>pro forma</t>
  </si>
  <si>
    <r>
      <t>Studio - Logement</t>
    </r>
    <r>
      <rPr>
        <sz val="8"/>
        <color theme="1"/>
        <rFont val="Calibri"/>
        <family val="2"/>
      </rPr>
      <t xml:space="preserve"> du marché</t>
    </r>
  </si>
  <si>
    <t>Studio - Logement abordable</t>
  </si>
  <si>
    <t>1 chambre (plus salon) – Logement du marché</t>
  </si>
  <si>
    <r>
      <t xml:space="preserve">1 chambre (plus salon) </t>
    </r>
    <r>
      <rPr>
        <sz val="10"/>
        <color theme="1"/>
        <rFont val="Calibri"/>
        <family val="2"/>
      </rPr>
      <t>–</t>
    </r>
    <r>
      <rPr>
        <sz val="10"/>
        <color theme="1"/>
        <rFont val="Calibri"/>
        <family val="2"/>
        <scheme val="minor"/>
      </rPr>
      <t xml:space="preserve"> Logement abordable</t>
    </r>
  </si>
  <si>
    <t>2 chambres (plus salon) – Logement du marché</t>
  </si>
  <si>
    <t>2 chambres (plus salon) – Logement abordable</t>
  </si>
  <si>
    <t>3 chambres (plus salon) – Logement du marché</t>
  </si>
  <si>
    <t>3 chambres (plus salon) – Logement abordable</t>
  </si>
  <si>
    <t>4 chambres (plus salon) – Logement du marché</t>
  </si>
  <si>
    <t>4 chambres (plus salon) – Logement abordable</t>
  </si>
  <si>
    <r>
      <t>Chambre individuelle</t>
    </r>
    <r>
      <rPr>
        <vertAlign val="superscript"/>
        <sz val="10"/>
        <color theme="1"/>
        <rFont val="Calibri"/>
        <family val="2"/>
        <scheme val="minor"/>
      </rPr>
      <t>**</t>
    </r>
  </si>
  <si>
    <t>Chambre individuelle – Avec revenu de location</t>
  </si>
  <si>
    <r>
      <t>Maison d'hébergement – Lit</t>
    </r>
    <r>
      <rPr>
        <vertAlign val="superscript"/>
        <sz val="10"/>
        <color theme="1"/>
        <rFont val="Calibri"/>
        <family val="2"/>
        <scheme val="minor"/>
      </rPr>
      <t>**</t>
    </r>
  </si>
  <si>
    <t>Maison d'hébergement – Lit – Avec revenu de location</t>
  </si>
  <si>
    <t>Plus : Logements abordables supplémentaires</t>
  </si>
  <si>
    <t>Plus : Logements du marché supplémentaires</t>
  </si>
  <si>
    <t>Superficie totale en pieds carrés (espaces résidentiels)</t>
  </si>
  <si>
    <t>Nombre total d'espaces résidentiels</t>
  </si>
  <si>
    <t xml:space="preserve">N.B. Il ne faut remplir que les champs surlignés en Orange  applicables.  </t>
  </si>
  <si>
    <t>Budget de l'ensemble : immeuble neuf</t>
  </si>
  <si>
    <t>Total des coûts budgétés de l'ensemble</t>
  </si>
  <si>
    <t>Caractéristique de l'ensemble</t>
  </si>
  <si>
    <t>Résidentiel
(A)</t>
  </si>
  <si>
    <t>Non résidentiel
(B)</t>
  </si>
  <si>
    <t>Total 
(A + B)</t>
  </si>
  <si>
    <t>Superficie totale en pieds carrés (superficie brute estimée)</t>
  </si>
  <si>
    <t>Proportion de la superficie totale</t>
  </si>
  <si>
    <t>Nombre d'espaces résidentiels</t>
  </si>
  <si>
    <t>1. Budget de l'ensemble</t>
  </si>
  <si>
    <t xml:space="preserve">Total </t>
  </si>
  <si>
    <t>Par logement</t>
  </si>
  <si>
    <t>Budget de l'ensemble calculés au prorata</t>
  </si>
  <si>
    <t>Commentaires (le cas échéant)</t>
  </si>
  <si>
    <t>Valeur du terrain (Pour PPCA, APH Select et/ou si applicable)</t>
  </si>
  <si>
    <t>OU</t>
  </si>
  <si>
    <t>Coût du terrain (Pour FLA et/ou si applicable)</t>
  </si>
  <si>
    <t>Coûts essentiels (construction)</t>
  </si>
  <si>
    <t>Coûts accessoires (aménagement)</t>
  </si>
  <si>
    <t>Coûts de financement</t>
  </si>
  <si>
    <t>TVH (déduction faite des remboursements, le cas échéant)</t>
  </si>
  <si>
    <t>Provision pour éventualités</t>
  </si>
  <si>
    <t>Autre (précisez)</t>
  </si>
  <si>
    <t>Budget de l'ensemble - Grand Total</t>
  </si>
  <si>
    <t>Sources de financement</t>
  </si>
  <si>
    <t>Total</t>
  </si>
  <si>
    <t xml:space="preserve">   Prêt hypothécaire</t>
  </si>
  <si>
    <t>Financement FLA (prêt remboursable)</t>
  </si>
  <si>
    <t>Financement PPCA</t>
  </si>
  <si>
    <t>Financement APH Select</t>
  </si>
  <si>
    <t>Terrain</t>
  </si>
  <si>
    <t>Don du terrain (valeur)</t>
  </si>
  <si>
    <t xml:space="preserve">Bail emphythéothyque du terrain (valeur) </t>
  </si>
  <si>
    <t>Mise de fonds du propriétaire (via la valeur du terrain)</t>
  </si>
  <si>
    <t>Other (describe)</t>
  </si>
  <si>
    <t xml:space="preserve">Autres subventions/contributions </t>
  </si>
  <si>
    <t>Financement FLA (prêt avec remise gracieuse ou contribution)</t>
  </si>
  <si>
    <t>Renonciation à des droits (frais) d'aménagement</t>
  </si>
  <si>
    <t>Sources de financement (excluant Financement Initial) - Total brut</t>
  </si>
  <si>
    <t xml:space="preserve">Financement initial nécessaire </t>
  </si>
  <si>
    <t>Sources de financement - Grand Total</t>
  </si>
  <si>
    <t>Autres commentaires:</t>
  </si>
  <si>
    <t>Données pro forma – Résidentiel neuf</t>
  </si>
  <si>
    <t>Évaluation de la viabilité financière – Résidentiel neuf</t>
  </si>
  <si>
    <t>Pourcentage des coûts de l'ensemble que représentent les espaces résidentiels</t>
  </si>
  <si>
    <t>1. Budget de l'ensemble - Résidentiel</t>
  </si>
  <si>
    <t>Total - Résidentiel</t>
  </si>
  <si>
    <t>Commentaires 
(le cas échéant)</t>
  </si>
  <si>
    <t>Budget total - Résidentiel</t>
  </si>
  <si>
    <t>Maximum NHCF Eligible Funding</t>
  </si>
  <si>
    <t>Pro-rata Cost * Max funding</t>
  </si>
  <si>
    <t>NHCF Funding Required</t>
  </si>
  <si>
    <r>
      <t xml:space="preserve">2. Revenu </t>
    </r>
    <r>
      <rPr>
        <b/>
        <sz val="11"/>
        <color theme="1"/>
        <rFont val="Calibri"/>
        <family val="2"/>
      </rPr>
      <t>–</t>
    </r>
    <r>
      <rPr>
        <b/>
        <sz val="11"/>
        <color theme="1"/>
        <rFont val="Calibri"/>
        <family val="2"/>
        <scheme val="minor"/>
      </rPr>
      <t xml:space="preserve"> Résidentiel</t>
    </r>
  </si>
  <si>
    <t>Total annuel</t>
  </si>
  <si>
    <t>Revenu brut potentiel (RBP) (revenu de location total)</t>
  </si>
  <si>
    <t>Taux d'inoccupation / créances irrécouvrables</t>
  </si>
  <si>
    <t>Moins : taux d'inoccupation / créances irrécouvrables</t>
  </si>
  <si>
    <t>Revenu brut effectif tiré des espaces résidentiels</t>
  </si>
  <si>
    <t>3. Revenu accessoire - Résidentiel</t>
  </si>
  <si>
    <t>Loyer</t>
  </si>
  <si>
    <t>Stationnement (mensuel)</t>
  </si>
  <si>
    <t>Casiers de rangement (mensuel)</t>
  </si>
  <si>
    <t>Buanderie (annuel)</t>
  </si>
  <si>
    <t>Taux d'inoccupation / créances irrécouvrables (%)</t>
  </si>
  <si>
    <t>Revenu brut effectif</t>
  </si>
  <si>
    <t>4. Autres revenus - Résidentiel</t>
  </si>
  <si>
    <t>Fonds de soutien (municipaux, provinciaux/territoriaux, fédéraux)</t>
  </si>
  <si>
    <t>Total des autres revenus</t>
  </si>
  <si>
    <t>Revenu brut effectif total</t>
  </si>
  <si>
    <t>5. Charges opérationnelles</t>
  </si>
  <si>
    <t>Par logement/année</t>
  </si>
  <si>
    <t>Taxes foncières</t>
  </si>
  <si>
    <t>Assurance</t>
  </si>
  <si>
    <t xml:space="preserve">Chauffage </t>
  </si>
  <si>
    <t>Électricité</t>
  </si>
  <si>
    <t>Eau</t>
  </si>
  <si>
    <t>Total pour les services publics</t>
  </si>
  <si>
    <t>Réparations et entretien</t>
  </si>
  <si>
    <t xml:space="preserve">Salaires / prestations de retraite </t>
  </si>
  <si>
    <t>Réserve de remplacement obligatoire FLA (Pour le FLA seulement - 4% du Revenu totale bruf effectif)</t>
  </si>
  <si>
    <t>Réserve de remplacement (autre)</t>
  </si>
  <si>
    <t>Honoraires de gestion (en pourcentage du revenu brut effectif)</t>
  </si>
  <si>
    <t>Charges générales et administratives (en pourcentage du revenu brut effectif)</t>
  </si>
  <si>
    <t>Total des charges opérationnelles</t>
  </si>
  <si>
    <t>Ratio des charges opérationnelles</t>
  </si>
  <si>
    <t>Revenu net d'exploitation (RNE)</t>
  </si>
  <si>
    <t>LA SECTION CI-DESSOUS DOIT ÊTRE REMPLIE LORSQUE DES PRÊTS FLA ET / OU NON-FLA SERVENT AU FINANCEMENT DE L'ENSEMBLE</t>
  </si>
  <si>
    <r>
      <t xml:space="preserve">6. </t>
    </r>
    <r>
      <rPr>
        <sz val="7.7"/>
        <color theme="1"/>
        <rFont val="Calibri"/>
        <family val="2"/>
      </rPr>
      <t>Calcul du Coefficient de couverture de la dette (CCD)</t>
    </r>
  </si>
  <si>
    <t xml:space="preserve">      RNE - Résidentiel</t>
  </si>
  <si>
    <t xml:space="preserve">      RNE - Non-Résidentiel (si applicable)</t>
  </si>
  <si>
    <t xml:space="preserve">      RNE - Grand Total (A)</t>
  </si>
  <si>
    <t>Paiement sur le prêt remboursable FLA</t>
  </si>
  <si>
    <t xml:space="preserve">     Montant du prêt</t>
  </si>
  <si>
    <t xml:space="preserve">     Taux d'intérêt de qualification (pour en savoir plus sur les taux, communiquez avec la SCHL) </t>
  </si>
  <si>
    <t xml:space="preserve">     Amortissement du prêt (années)</t>
  </si>
  <si>
    <t xml:space="preserve">     Paiement mensuel sur le prêt remboursable FLA  – Capital et intérêts</t>
  </si>
  <si>
    <t xml:space="preserve">     Paiement annuel sur le prêt FLA – Capital et intérêts</t>
  </si>
  <si>
    <t>Paiement sur autre(s) prêt(s) non-FLA</t>
  </si>
  <si>
    <t xml:space="preserve">     Paiement annuel sur autre(s) prêt(s) non-FLA – Capital et intérêts</t>
  </si>
  <si>
    <t>Liste #1 (Ne pas enlever !)</t>
  </si>
  <si>
    <t xml:space="preserve">   Paiements sur le(s) prêt(s)- Grand Total (B)</t>
  </si>
  <si>
    <t>Non- Applicable (Aucun prêt remboursable)</t>
  </si>
  <si>
    <t>Le projet ne semble pas viable financièrement</t>
  </si>
  <si>
    <t>Coefficient de couverture de la dette (CCD) (A ÷ B)</t>
  </si>
  <si>
    <t>Le projet semble viable financièrement</t>
  </si>
  <si>
    <t>Autres commentaires</t>
  </si>
  <si>
    <t>Données pro forma – Non résidentiel neuf</t>
  </si>
  <si>
    <r>
      <t xml:space="preserve">Évaluation de la viabilité financière </t>
    </r>
    <r>
      <rPr>
        <b/>
        <sz val="12"/>
        <rFont val="Calibri"/>
        <family val="2"/>
      </rPr>
      <t>– Non résidentiel</t>
    </r>
  </si>
  <si>
    <t>Oui/non</t>
  </si>
  <si>
    <t>Pourcentage des coûts de l'ensemble que représentent les espaces non résidentiels</t>
  </si>
  <si>
    <t xml:space="preserve">  (maximum de 30 %)</t>
  </si>
  <si>
    <t>Pourcentage de la superficie de l'ensemble que représentent les espaces non résidentiels</t>
  </si>
  <si>
    <r>
      <t xml:space="preserve">1. Budget de l'ensemble </t>
    </r>
    <r>
      <rPr>
        <b/>
        <sz val="11"/>
        <color theme="1"/>
        <rFont val="Calibri"/>
        <family val="2"/>
      </rPr>
      <t>–</t>
    </r>
    <r>
      <rPr>
        <b/>
        <sz val="7.7"/>
        <color theme="1"/>
        <rFont val="Calibri"/>
        <family val="2"/>
      </rPr>
      <t xml:space="preserve"> espaces non résidentiels</t>
    </r>
  </si>
  <si>
    <t>Budget total (utilisations)</t>
  </si>
  <si>
    <t>2. Espaces non résidentiels ou commerciaux</t>
  </si>
  <si>
    <t>Superficie (pc)</t>
  </si>
  <si>
    <t>Nombre d'espaces</t>
  </si>
  <si>
    <t>Loyer mensuel</t>
  </si>
  <si>
    <t>Montant annuel</t>
  </si>
  <si>
    <t>Vente au détail ou bureaux 1</t>
  </si>
  <si>
    <t>Vente au détail ou bureaux 2</t>
  </si>
  <si>
    <t>Vente au détail ou bureaux 3</t>
  </si>
  <si>
    <t>Vente au détail ou bureaux 4</t>
  </si>
  <si>
    <t>Vente au détail ou bureaux 5</t>
  </si>
  <si>
    <t>Vente au détail ou bureaux 6</t>
  </si>
  <si>
    <t>Vente au détail ou bureaux 7</t>
  </si>
  <si>
    <t>Vente au détail ou bureaux 8</t>
  </si>
  <si>
    <t>Vente au détail ou bureaux 9</t>
  </si>
  <si>
    <t>Vente au détail ou bureaux 10</t>
  </si>
  <si>
    <t>Plus : recouvrements</t>
  </si>
  <si>
    <t>Moins : taux d'inoccupation / créances irrécouvrables</t>
  </si>
  <si>
    <t>Charges opérationnelles</t>
  </si>
  <si>
    <t>Chauffage</t>
  </si>
  <si>
    <t>Revenu net d'exploitation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</si>
</sst>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_-* #,##0.00\ _$_-;_-* #,##0.00\ _$\-;_-* &quot;-&quot;??\ _$_-;_-@_-"/>
    <numFmt numFmtId="168" formatCode="[$-409]mmmm\ d\,\ yyyy;@"/>
    <numFmt numFmtId="169" formatCode="_ * #,##0.00_)\ [$$-C0C]_ ;_ * \(#,##0.00\)\ [$$-C0C]_ ;_ * &quot;-&quot;??_)\ [$$-C0C]_ ;_ @_ "/>
  </numFmts>
  <fonts count="50">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9" tint="0.79998168889431442"/>
      <name val="Calibri"/>
      <family val="2"/>
      <scheme val="minor"/>
    </font>
    <font>
      <sz val="11"/>
      <name val="Calibri"/>
      <family val="2"/>
      <scheme val="minor"/>
    </font>
    <font>
      <sz val="12"/>
      <color theme="1"/>
      <name val="Calibri"/>
      <family val="2"/>
      <scheme val="minor"/>
    </font>
    <font>
      <b/>
      <sz val="11"/>
      <color rgb="FFFF0000"/>
      <name val="Calibri"/>
      <family val="2"/>
      <scheme val="minor"/>
    </font>
    <font>
      <b/>
      <sz val="12"/>
      <color theme="1"/>
      <name val="Calibri"/>
      <family val="2"/>
      <scheme val="minor"/>
    </font>
    <font>
      <sz val="12"/>
      <name val="Calibri"/>
      <family val="2"/>
      <scheme val="minor"/>
    </font>
    <font>
      <u val="singleAccounting"/>
      <sz val="11"/>
      <color theme="1"/>
      <name val="Calibri"/>
      <family val="2"/>
      <scheme val="minor"/>
    </font>
    <font>
      <b/>
      <sz val="14"/>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b/>
      <sz val="9"/>
      <name val="Calibri"/>
      <family val="2"/>
      <scheme val="minor"/>
    </font>
    <font>
      <u/>
      <sz val="11"/>
      <color theme="10"/>
      <name val="Calibri"/>
      <family val="2"/>
      <scheme val="minor"/>
    </font>
    <font>
      <sz val="9"/>
      <color theme="1"/>
      <name val="Calibri"/>
      <family val="2"/>
      <scheme val="minor"/>
    </font>
    <font>
      <u val="singleAccounting"/>
      <sz val="9"/>
      <color theme="1"/>
      <name val="Calibri"/>
      <family val="2"/>
      <scheme val="minor"/>
    </font>
    <font>
      <sz val="11"/>
      <color theme="9" tint="0.39997558519241921"/>
      <name val="Calibri"/>
      <family val="2"/>
      <scheme val="minor"/>
    </font>
    <font>
      <vertAlign val="superscript"/>
      <sz val="10"/>
      <color theme="1"/>
      <name val="Calibri"/>
      <family val="2"/>
      <scheme val="minor"/>
    </font>
    <font>
      <b/>
      <sz val="10"/>
      <name val="Calibri"/>
      <family val="2"/>
      <scheme val="minor"/>
    </font>
    <font>
      <sz val="10"/>
      <name val="Arial"/>
      <family val="2"/>
    </font>
    <font>
      <sz val="14"/>
      <color theme="1"/>
      <name val="Calibri"/>
      <family val="2"/>
      <scheme val="minor"/>
    </font>
    <font>
      <i/>
      <sz val="11"/>
      <color theme="1"/>
      <name val="Calibri"/>
      <family val="2"/>
      <scheme val="minor"/>
    </font>
    <font>
      <b/>
      <sz val="14"/>
      <color theme="1"/>
      <name val="Calibri"/>
      <family val="2"/>
    </font>
    <font>
      <sz val="10"/>
      <color theme="1"/>
      <name val="Calibri"/>
      <family val="2"/>
    </font>
    <font>
      <sz val="8"/>
      <color theme="1"/>
      <name val="Calibri"/>
      <family val="2"/>
    </font>
    <font>
      <b/>
      <sz val="11"/>
      <color theme="1"/>
      <name val="Calibri"/>
      <family val="2"/>
    </font>
    <font>
      <b/>
      <sz val="7.7"/>
      <color theme="1"/>
      <name val="Calibri"/>
      <family val="2"/>
    </font>
    <font>
      <sz val="7.7"/>
      <color theme="1"/>
      <name val="Calibri"/>
      <family val="2"/>
    </font>
    <font>
      <b/>
      <u/>
      <sz val="12"/>
      <color theme="10"/>
      <name val="Calibri"/>
      <family val="2"/>
      <scheme val="minor"/>
    </font>
    <font>
      <b/>
      <sz val="9"/>
      <color theme="1"/>
      <name val="Calibri"/>
      <family val="2"/>
      <scheme val="minor"/>
    </font>
    <font>
      <b/>
      <sz val="11"/>
      <color rgb="FF00B050"/>
      <name val="Calibri"/>
      <family val="2"/>
      <scheme val="minor"/>
    </font>
    <font>
      <sz val="11"/>
      <name val="Calibri"/>
      <family val="2"/>
    </font>
    <font>
      <b/>
      <sz val="11"/>
      <name val="Calibri"/>
      <family val="2"/>
    </font>
    <font>
      <b/>
      <sz val="12"/>
      <name val="Calibri"/>
      <family val="2"/>
      <scheme val="minor"/>
    </font>
    <font>
      <b/>
      <sz val="12"/>
      <name val="Calibri"/>
      <family val="2"/>
    </font>
    <font>
      <b/>
      <sz val="16"/>
      <color theme="1"/>
      <name val="Calibri"/>
      <family val="2"/>
      <scheme val="minor"/>
    </font>
    <font>
      <b/>
      <sz val="11"/>
      <color theme="5" tint="-0.249977111117893"/>
      <name val="Calibri"/>
      <family val="2"/>
      <scheme val="minor"/>
    </font>
    <font>
      <b/>
      <i/>
      <sz val="14"/>
      <color theme="1"/>
      <name val="Calibri"/>
      <family val="2"/>
      <scheme val="minor"/>
    </font>
    <font>
      <i/>
      <sz val="14"/>
      <color theme="1"/>
      <name val="Calibri"/>
      <family val="2"/>
      <scheme val="minor"/>
    </font>
    <font>
      <sz val="15.4"/>
      <color rgb="FF212529"/>
      <name val="-Apple-System"/>
      <charset val="1"/>
    </font>
    <font>
      <sz val="11"/>
      <color rgb="FF000000"/>
      <name val="Calibri"/>
      <family val="2"/>
      <scheme val="minor"/>
    </font>
    <font>
      <b/>
      <u/>
      <sz val="11"/>
      <color theme="1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diagonal/>
    </border>
    <border>
      <left style="thin">
        <color theme="0"/>
      </left>
      <right style="thin">
        <color theme="0"/>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167" fontId="27"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39" fillId="0" borderId="0"/>
    <xf numFmtId="164" fontId="1" fillId="0" borderId="0" applyFont="0" applyFill="0" applyBorder="0" applyAlignment="0" applyProtection="0"/>
  </cellStyleXfs>
  <cellXfs count="465">
    <xf numFmtId="0" fontId="0" fillId="0" borderId="0" xfId="0"/>
    <xf numFmtId="166" fontId="0" fillId="0" borderId="0" xfId="1" applyNumberFormat="1" applyFont="1" applyFill="1"/>
    <xf numFmtId="166" fontId="0" fillId="0" borderId="0" xfId="1" applyNumberFormat="1" applyFont="1"/>
    <xf numFmtId="166" fontId="0" fillId="0" borderId="0" xfId="1" applyNumberFormat="1" applyFont="1" applyFill="1" applyBorder="1"/>
    <xf numFmtId="166" fontId="0" fillId="0" borderId="0" xfId="1" applyNumberFormat="1" applyFont="1" applyFill="1" applyBorder="1" applyAlignment="1">
      <alignment horizontal="right"/>
    </xf>
    <xf numFmtId="166" fontId="0" fillId="0" borderId="0" xfId="1" applyNumberFormat="1" applyFont="1" applyBorder="1"/>
    <xf numFmtId="166" fontId="4" fillId="0" borderId="0" xfId="1" applyNumberFormat="1" applyFont="1" applyFill="1" applyBorder="1"/>
    <xf numFmtId="166" fontId="22" fillId="0" borderId="0" xfId="1" applyNumberFormat="1" applyFont="1" applyFill="1" applyBorder="1" applyAlignment="1">
      <alignment horizontal="right"/>
    </xf>
    <xf numFmtId="166" fontId="24" fillId="0" borderId="0" xfId="1" applyNumberFormat="1" applyFont="1" applyFill="1"/>
    <xf numFmtId="166" fontId="4" fillId="0" borderId="0" xfId="1" applyNumberFormat="1" applyFont="1" applyFill="1" applyBorder="1" applyAlignment="1">
      <alignment horizontal="left"/>
    </xf>
    <xf numFmtId="0" fontId="4" fillId="0" borderId="0" xfId="0" applyFont="1"/>
    <xf numFmtId="166" fontId="0" fillId="0" borderId="0" xfId="0" applyNumberFormat="1"/>
    <xf numFmtId="166" fontId="16" fillId="0" borderId="0" xfId="1" applyNumberFormat="1" applyFont="1" applyFill="1" applyBorder="1"/>
    <xf numFmtId="0" fontId="6" fillId="0" borderId="0" xfId="0" applyFont="1"/>
    <xf numFmtId="0" fontId="13" fillId="0" borderId="11" xfId="0" applyFont="1" applyBorder="1" applyAlignment="1">
      <alignment horizontal="center"/>
    </xf>
    <xf numFmtId="0" fontId="28" fillId="3" borderId="27" xfId="0" applyFont="1" applyFill="1" applyBorder="1" applyAlignment="1">
      <alignment horizontal="center"/>
    </xf>
    <xf numFmtId="168" fontId="28" fillId="0" borderId="30" xfId="0" applyNumberFormat="1" applyFont="1" applyBorder="1" applyAlignment="1">
      <alignment horizontal="center"/>
    </xf>
    <xf numFmtId="0" fontId="28" fillId="3" borderId="28" xfId="0" applyFont="1" applyFill="1" applyBorder="1" applyAlignment="1">
      <alignment horizontal="center" wrapText="1"/>
    </xf>
    <xf numFmtId="166" fontId="1" fillId="0" borderId="31" xfId="1" applyNumberFormat="1" applyFont="1" applyBorder="1"/>
    <xf numFmtId="166" fontId="1" fillId="0" borderId="32" xfId="1" applyNumberFormat="1" applyFont="1" applyBorder="1"/>
    <xf numFmtId="0" fontId="15" fillId="0" borderId="31" xfId="0" applyFont="1" applyBorder="1" applyAlignment="1">
      <alignment horizontal="left" vertical="center"/>
    </xf>
    <xf numFmtId="0" fontId="0" fillId="0" borderId="34" xfId="0" applyBorder="1"/>
    <xf numFmtId="166" fontId="1" fillId="0" borderId="35" xfId="1" applyNumberFormat="1" applyFont="1" applyBorder="1"/>
    <xf numFmtId="166" fontId="4" fillId="0" borderId="33" xfId="1" applyNumberFormat="1" applyFont="1" applyBorder="1" applyAlignment="1">
      <alignment vertical="center" wrapText="1"/>
    </xf>
    <xf numFmtId="166" fontId="4" fillId="0" borderId="31" xfId="1" applyNumberFormat="1" applyFont="1" applyBorder="1" applyAlignment="1">
      <alignment vertical="center"/>
    </xf>
    <xf numFmtId="0" fontId="0" fillId="0" borderId="31" xfId="0" applyBorder="1" applyAlignment="1">
      <alignment horizontal="left" vertical="center"/>
    </xf>
    <xf numFmtId="0" fontId="0" fillId="0" borderId="31" xfId="0" applyBorder="1"/>
    <xf numFmtId="0" fontId="0" fillId="0" borderId="31" xfId="0" applyBorder="1" applyAlignment="1">
      <alignment vertical="center"/>
    </xf>
    <xf numFmtId="166" fontId="1" fillId="0" borderId="31" xfId="1" applyNumberFormat="1" applyFont="1" applyBorder="1" applyAlignment="1">
      <alignment vertical="center"/>
    </xf>
    <xf numFmtId="0" fontId="36" fillId="0" borderId="31" xfId="4" applyFont="1" applyBorder="1" applyAlignment="1">
      <alignment horizontal="left" vertical="center"/>
    </xf>
    <xf numFmtId="166" fontId="10" fillId="0" borderId="31" xfId="1" applyNumberFormat="1" applyFont="1" applyBorder="1"/>
    <xf numFmtId="0" fontId="36" fillId="0" borderId="31" xfId="4" applyFont="1" applyBorder="1" applyAlignment="1">
      <alignment vertical="center"/>
    </xf>
    <xf numFmtId="166" fontId="1" fillId="0" borderId="31" xfId="1" applyNumberFormat="1" applyFont="1" applyFill="1" applyBorder="1" applyAlignment="1">
      <alignment horizontal="left" vertical="center"/>
    </xf>
    <xf numFmtId="166" fontId="1" fillId="0" borderId="31" xfId="1" applyNumberFormat="1" applyFont="1" applyFill="1" applyBorder="1" applyAlignment="1">
      <alignment horizontal="left"/>
    </xf>
    <xf numFmtId="0" fontId="0" fillId="0" borderId="33" xfId="0" applyBorder="1"/>
    <xf numFmtId="166" fontId="1" fillId="0" borderId="34" xfId="1" applyNumberFormat="1" applyFont="1" applyBorder="1"/>
    <xf numFmtId="166" fontId="22" fillId="0" borderId="32" xfId="1" applyNumberFormat="1" applyFont="1" applyBorder="1"/>
    <xf numFmtId="166" fontId="22" fillId="0" borderId="32" xfId="1" applyNumberFormat="1" applyFont="1" applyBorder="1" applyAlignment="1">
      <alignment horizontal="center"/>
    </xf>
    <xf numFmtId="166" fontId="22" fillId="0" borderId="32" xfId="1" applyNumberFormat="1" applyFont="1" applyFill="1" applyBorder="1" applyAlignment="1">
      <alignment horizontal="center"/>
    </xf>
    <xf numFmtId="166" fontId="22" fillId="0" borderId="38" xfId="1" applyNumberFormat="1" applyFont="1" applyBorder="1" applyAlignment="1">
      <alignment horizontal="center"/>
    </xf>
    <xf numFmtId="0" fontId="4" fillId="0" borderId="31" xfId="0" applyFont="1" applyBorder="1" applyAlignment="1">
      <alignment horizontal="left" vertical="center"/>
    </xf>
    <xf numFmtId="0" fontId="0" fillId="0" borderId="35" xfId="0" applyBorder="1"/>
    <xf numFmtId="0" fontId="9" fillId="0" borderId="0" xfId="0" applyFont="1"/>
    <xf numFmtId="166" fontId="1" fillId="0" borderId="39" xfId="1" applyNumberFormat="1" applyFont="1" applyBorder="1"/>
    <xf numFmtId="0" fontId="15" fillId="0" borderId="35" xfId="0" applyFont="1" applyBorder="1" applyAlignment="1">
      <alignment horizontal="left" vertical="center"/>
    </xf>
    <xf numFmtId="0" fontId="0" fillId="0" borderId="32" xfId="0" applyBorder="1"/>
    <xf numFmtId="0" fontId="15" fillId="0" borderId="32" xfId="0" applyFont="1" applyBorder="1" applyAlignment="1">
      <alignment horizontal="left" vertical="center"/>
    </xf>
    <xf numFmtId="0" fontId="4" fillId="4" borderId="0" xfId="0" applyFont="1" applyFill="1" applyAlignment="1">
      <alignment wrapText="1"/>
    </xf>
    <xf numFmtId="166" fontId="4" fillId="0" borderId="31" xfId="1" applyNumberFormat="1" applyFont="1" applyBorder="1" applyAlignment="1">
      <alignment vertical="center" wrapText="1"/>
    </xf>
    <xf numFmtId="166" fontId="4" fillId="9" borderId="41" xfId="1" applyNumberFormat="1" applyFont="1" applyFill="1" applyBorder="1" applyProtection="1">
      <protection locked="0"/>
    </xf>
    <xf numFmtId="166" fontId="4" fillId="9" borderId="42" xfId="1" applyNumberFormat="1" applyFont="1" applyFill="1" applyBorder="1" applyProtection="1">
      <protection locked="0"/>
    </xf>
    <xf numFmtId="166" fontId="4" fillId="9" borderId="43" xfId="1" applyNumberFormat="1" applyFont="1" applyFill="1" applyBorder="1" applyProtection="1">
      <protection locked="0"/>
    </xf>
    <xf numFmtId="166" fontId="20" fillId="6" borderId="12" xfId="1" applyNumberFormat="1" applyFont="1" applyFill="1" applyBorder="1" applyAlignment="1">
      <alignment horizontal="center"/>
    </xf>
    <xf numFmtId="166" fontId="20" fillId="6" borderId="11" xfId="1" applyNumberFormat="1" applyFont="1" applyFill="1" applyBorder="1" applyAlignment="1">
      <alignment horizontal="center"/>
    </xf>
    <xf numFmtId="166" fontId="24" fillId="0" borderId="32" xfId="1" applyNumberFormat="1" applyFont="1" applyFill="1" applyBorder="1"/>
    <xf numFmtId="166" fontId="0" fillId="0" borderId="32" xfId="1" applyNumberFormat="1" applyFont="1" applyFill="1" applyBorder="1"/>
    <xf numFmtId="0" fontId="21" fillId="0" borderId="0" xfId="4" applyFill="1" applyBorder="1" applyAlignment="1">
      <alignment horizontal="left" vertical="center"/>
    </xf>
    <xf numFmtId="0" fontId="10" fillId="0" borderId="0" xfId="0" applyFont="1"/>
    <xf numFmtId="0" fontId="0" fillId="0" borderId="0" xfId="1" applyNumberFormat="1" applyFont="1" applyFill="1" applyBorder="1"/>
    <xf numFmtId="166" fontId="24" fillId="0" borderId="0" xfId="1" applyNumberFormat="1" applyFont="1" applyFill="1" applyBorder="1"/>
    <xf numFmtId="0" fontId="47" fillId="12" borderId="0" xfId="0" applyFont="1" applyFill="1" applyAlignment="1">
      <alignment wrapText="1"/>
    </xf>
    <xf numFmtId="169" fontId="47" fillId="12" borderId="0" xfId="0" applyNumberFormat="1" applyFont="1" applyFill="1" applyAlignment="1">
      <alignment wrapText="1"/>
    </xf>
    <xf numFmtId="169" fontId="0" fillId="0" borderId="0" xfId="1" applyNumberFormat="1" applyFont="1" applyFill="1"/>
    <xf numFmtId="169" fontId="0" fillId="0" borderId="0" xfId="0" applyNumberFormat="1"/>
    <xf numFmtId="169" fontId="9" fillId="0" borderId="0" xfId="0" applyNumberFormat="1" applyFont="1"/>
    <xf numFmtId="169" fontId="6" fillId="0" borderId="0" xfId="0" applyNumberFormat="1" applyFont="1"/>
    <xf numFmtId="169" fontId="0" fillId="0" borderId="0" xfId="1" applyNumberFormat="1" applyFont="1"/>
    <xf numFmtId="169" fontId="4" fillId="0" borderId="0" xfId="0" applyNumberFormat="1" applyFont="1"/>
    <xf numFmtId="169" fontId="16" fillId="0" borderId="0" xfId="1" applyNumberFormat="1" applyFont="1" applyFill="1" applyBorder="1"/>
    <xf numFmtId="169" fontId="0" fillId="0" borderId="0" xfId="0" applyNumberFormat="1" applyAlignment="1">
      <alignment wrapText="1"/>
    </xf>
    <xf numFmtId="169" fontId="0" fillId="0" borderId="0" xfId="1" applyNumberFormat="1" applyFont="1" applyFill="1" applyBorder="1"/>
    <xf numFmtId="169" fontId="0" fillId="0" borderId="0" xfId="1" applyNumberFormat="1" applyFont="1" applyBorder="1"/>
    <xf numFmtId="169" fontId="24" fillId="0" borderId="0" xfId="1" applyNumberFormat="1" applyFont="1" applyFill="1"/>
    <xf numFmtId="169" fontId="16" fillId="3" borderId="9" xfId="1" applyNumberFormat="1" applyFont="1" applyFill="1" applyBorder="1"/>
    <xf numFmtId="169" fontId="0" fillId="9" borderId="9" xfId="2" applyNumberFormat="1" applyFont="1" applyFill="1" applyBorder="1" applyProtection="1">
      <protection locked="0"/>
    </xf>
    <xf numFmtId="169" fontId="0" fillId="5" borderId="9" xfId="1" applyNumberFormat="1" applyFont="1" applyFill="1" applyBorder="1" applyProtection="1"/>
    <xf numFmtId="169" fontId="0" fillId="3" borderId="8" xfId="2" applyNumberFormat="1" applyFont="1" applyFill="1" applyBorder="1"/>
    <xf numFmtId="169" fontId="0" fillId="3" borderId="6" xfId="2" applyNumberFormat="1" applyFont="1" applyFill="1" applyBorder="1"/>
    <xf numFmtId="169" fontId="0" fillId="4" borderId="9" xfId="2" applyNumberFormat="1" applyFont="1" applyFill="1" applyBorder="1" applyAlignment="1" applyProtection="1">
      <alignment wrapText="1"/>
      <protection locked="0"/>
    </xf>
    <xf numFmtId="169" fontId="0" fillId="3" borderId="5" xfId="2" applyNumberFormat="1" applyFont="1" applyFill="1" applyBorder="1"/>
    <xf numFmtId="169" fontId="0" fillId="3" borderId="4" xfId="2" applyNumberFormat="1" applyFont="1" applyFill="1" applyBorder="1"/>
    <xf numFmtId="169" fontId="22" fillId="0" borderId="0" xfId="1" applyNumberFormat="1" applyFont="1" applyBorder="1" applyAlignment="1">
      <alignment horizontal="center"/>
    </xf>
    <xf numFmtId="169" fontId="23" fillId="0" borderId="0" xfId="1" applyNumberFormat="1" applyFont="1" applyBorder="1" applyAlignment="1">
      <alignment horizontal="center"/>
    </xf>
    <xf numFmtId="169" fontId="16" fillId="3" borderId="9" xfId="1" applyNumberFormat="1" applyFont="1" applyFill="1" applyBorder="1" applyProtection="1">
      <protection locked="0"/>
    </xf>
    <xf numFmtId="169" fontId="0" fillId="5" borderId="20" xfId="1" applyNumberFormat="1" applyFont="1" applyFill="1" applyBorder="1" applyProtection="1"/>
    <xf numFmtId="169" fontId="0" fillId="5" borderId="20" xfId="1" applyNumberFormat="1" applyFont="1" applyFill="1" applyBorder="1" applyProtection="1">
      <protection locked="0"/>
    </xf>
    <xf numFmtId="169" fontId="16" fillId="3" borderId="20" xfId="1" applyNumberFormat="1" applyFont="1" applyFill="1" applyBorder="1" applyProtection="1">
      <protection locked="0"/>
    </xf>
    <xf numFmtId="169" fontId="0" fillId="5" borderId="9" xfId="1" applyNumberFormat="1" applyFont="1" applyFill="1" applyBorder="1" applyProtection="1">
      <protection locked="0"/>
    </xf>
    <xf numFmtId="169" fontId="15" fillId="3" borderId="28" xfId="1" applyNumberFormat="1" applyFont="1" applyFill="1" applyBorder="1"/>
    <xf numFmtId="169" fontId="0" fillId="0" borderId="0" xfId="1" applyNumberFormat="1" applyFont="1" applyFill="1" applyBorder="1" applyProtection="1"/>
    <xf numFmtId="169" fontId="0" fillId="0" borderId="0" xfId="2" applyNumberFormat="1" applyFont="1" applyFill="1" applyBorder="1" applyProtection="1"/>
    <xf numFmtId="169" fontId="0" fillId="0" borderId="5" xfId="2" applyNumberFormat="1" applyFont="1" applyFill="1" applyBorder="1" applyProtection="1"/>
    <xf numFmtId="169" fontId="0" fillId="0" borderId="4" xfId="2" applyNumberFormat="1" applyFont="1" applyFill="1" applyBorder="1" applyProtection="1"/>
    <xf numFmtId="169" fontId="0" fillId="4" borderId="19" xfId="0" applyNumberFormat="1" applyFill="1" applyBorder="1" applyAlignment="1">
      <alignment wrapText="1"/>
    </xf>
    <xf numFmtId="169" fontId="16" fillId="9" borderId="18" xfId="1" applyNumberFormat="1" applyFont="1" applyFill="1" applyBorder="1" applyProtection="1">
      <protection locked="0"/>
    </xf>
    <xf numFmtId="169" fontId="0" fillId="4" borderId="9" xfId="0" applyNumberFormat="1" applyFill="1" applyBorder="1" applyAlignment="1" applyProtection="1">
      <alignment wrapText="1"/>
      <protection locked="0"/>
    </xf>
    <xf numFmtId="169" fontId="16" fillId="9" borderId="9" xfId="1" applyNumberFormat="1" applyFont="1" applyFill="1" applyBorder="1" applyProtection="1">
      <protection locked="0"/>
    </xf>
    <xf numFmtId="169" fontId="16" fillId="9" borderId="20" xfId="1" applyNumberFormat="1" applyFont="1" applyFill="1" applyBorder="1" applyProtection="1">
      <protection locked="0"/>
    </xf>
    <xf numFmtId="169" fontId="0" fillId="9" borderId="9" xfId="1" applyNumberFormat="1" applyFont="1" applyFill="1" applyBorder="1" applyProtection="1">
      <protection locked="0"/>
    </xf>
    <xf numFmtId="169" fontId="0" fillId="3" borderId="3" xfId="2" applyNumberFormat="1" applyFont="1" applyFill="1" applyBorder="1"/>
    <xf numFmtId="169" fontId="26" fillId="0" borderId="28" xfId="1" applyNumberFormat="1" applyFont="1" applyBorder="1" applyAlignment="1"/>
    <xf numFmtId="169" fontId="4" fillId="3" borderId="28" xfId="2" applyNumberFormat="1" applyFont="1" applyFill="1" applyBorder="1"/>
    <xf numFmtId="169" fontId="15" fillId="0" borderId="28" xfId="1" applyNumberFormat="1" applyFont="1" applyBorder="1"/>
    <xf numFmtId="169" fontId="4" fillId="0" borderId="0" xfId="1" applyNumberFormat="1" applyFont="1" applyFill="1" applyBorder="1" applyAlignment="1">
      <alignment horizontal="left"/>
    </xf>
    <xf numFmtId="169" fontId="0" fillId="0" borderId="0" xfId="1" applyNumberFormat="1" applyFont="1" applyFill="1" applyBorder="1" applyAlignment="1">
      <alignment horizontal="right"/>
    </xf>
    <xf numFmtId="169" fontId="4" fillId="0" borderId="0" xfId="1" applyNumberFormat="1" applyFont="1" applyFill="1" applyBorder="1"/>
    <xf numFmtId="169" fontId="10" fillId="0" borderId="0" xfId="0" applyNumberFormat="1" applyFont="1"/>
    <xf numFmtId="169" fontId="45" fillId="9" borderId="12" xfId="0" applyNumberFormat="1" applyFont="1" applyFill="1" applyBorder="1" applyAlignment="1">
      <alignment vertical="center"/>
    </xf>
    <xf numFmtId="169" fontId="16" fillId="9" borderId="14" xfId="0" applyNumberFormat="1" applyFont="1" applyFill="1" applyBorder="1"/>
    <xf numFmtId="169" fontId="16" fillId="9" borderId="11" xfId="0" applyNumberFormat="1" applyFont="1" applyFill="1" applyBorder="1"/>
    <xf numFmtId="169" fontId="16" fillId="0" borderId="0" xfId="0" applyNumberFormat="1" applyFont="1"/>
    <xf numFmtId="169" fontId="7" fillId="4" borderId="0" xfId="0" applyNumberFormat="1" applyFont="1" applyFill="1"/>
    <xf numFmtId="169" fontId="41" fillId="4" borderId="0" xfId="0" applyNumberFormat="1" applyFont="1" applyFill="1"/>
    <xf numFmtId="169" fontId="19" fillId="4" borderId="0" xfId="0" applyNumberFormat="1" applyFont="1" applyFill="1"/>
    <xf numFmtId="169" fontId="19" fillId="4" borderId="0" xfId="1" applyNumberFormat="1" applyFont="1" applyFill="1" applyBorder="1"/>
    <xf numFmtId="169" fontId="4" fillId="3" borderId="26" xfId="0" applyNumberFormat="1" applyFont="1" applyFill="1" applyBorder="1" applyAlignment="1">
      <alignment horizontal="center" wrapText="1"/>
    </xf>
    <xf numFmtId="169" fontId="19" fillId="3" borderId="10" xfId="0" applyNumberFormat="1" applyFont="1" applyFill="1" applyBorder="1" applyAlignment="1">
      <alignment horizontal="center" wrapText="1"/>
    </xf>
    <xf numFmtId="169" fontId="4" fillId="3" borderId="17" xfId="0" applyNumberFormat="1" applyFont="1" applyFill="1" applyBorder="1" applyAlignment="1">
      <alignment horizontal="center" wrapText="1"/>
    </xf>
    <xf numFmtId="169" fontId="0" fillId="0" borderId="8" xfId="0" applyNumberFormat="1" applyBorder="1" applyAlignment="1">
      <alignment horizontal="left" indent="4"/>
    </xf>
    <xf numFmtId="169" fontId="0" fillId="0" borderId="7" xfId="0" applyNumberFormat="1" applyBorder="1"/>
    <xf numFmtId="169" fontId="0" fillId="0" borderId="5" xfId="0" applyNumberFormat="1" applyBorder="1" applyAlignment="1">
      <alignment horizontal="left" indent="4"/>
    </xf>
    <xf numFmtId="169" fontId="0" fillId="0" borderId="3" xfId="0" applyNumberFormat="1" applyBorder="1" applyAlignment="1">
      <alignment horizontal="left" indent="4"/>
    </xf>
    <xf numFmtId="169" fontId="0" fillId="0" borderId="2" xfId="0" applyNumberFormat="1" applyBorder="1"/>
    <xf numFmtId="169" fontId="0" fillId="0" borderId="0" xfId="0" applyNumberFormat="1" applyAlignment="1">
      <alignment horizontal="left" indent="4"/>
    </xf>
    <xf numFmtId="169" fontId="4" fillId="3" borderId="9" xfId="1" applyNumberFormat="1" applyFont="1" applyFill="1" applyBorder="1" applyAlignment="1">
      <alignment horizontal="center" vertical="center" wrapText="1"/>
    </xf>
    <xf numFmtId="169" fontId="4" fillId="3" borderId="9" xfId="0" applyNumberFormat="1" applyFont="1" applyFill="1" applyBorder="1" applyAlignment="1">
      <alignment horizontal="center" vertical="center"/>
    </xf>
    <xf numFmtId="169" fontId="6" fillId="0" borderId="0" xfId="0" applyNumberFormat="1" applyFont="1" applyAlignment="1">
      <alignment vertical="center"/>
    </xf>
    <xf numFmtId="169" fontId="0" fillId="0" borderId="0" xfId="0" applyNumberFormat="1" applyAlignment="1">
      <alignment vertical="center"/>
    </xf>
    <xf numFmtId="169" fontId="4" fillId="0" borderId="9" xfId="0" applyNumberFormat="1" applyFont="1" applyBorder="1" applyAlignment="1">
      <alignment horizontal="center" vertical="center"/>
    </xf>
    <xf numFmtId="169" fontId="7" fillId="0" borderId="0" xfId="1" applyNumberFormat="1" applyFont="1" applyFill="1" applyAlignment="1">
      <alignment horizontal="left" indent="4"/>
    </xf>
    <xf numFmtId="169" fontId="7" fillId="0" borderId="2" xfId="1" applyNumberFormat="1" applyFont="1" applyFill="1" applyBorder="1" applyAlignment="1">
      <alignment horizontal="left" indent="4"/>
    </xf>
    <xf numFmtId="169" fontId="0" fillId="0" borderId="0" xfId="1" applyNumberFormat="1" applyFont="1" applyAlignment="1">
      <alignment horizontal="left" indent="4"/>
    </xf>
    <xf numFmtId="169" fontId="0" fillId="9" borderId="18" xfId="2" applyNumberFormat="1" applyFont="1" applyFill="1" applyBorder="1" applyProtection="1">
      <protection locked="0"/>
    </xf>
    <xf numFmtId="169" fontId="0" fillId="3" borderId="9" xfId="2" applyNumberFormat="1" applyFont="1" applyFill="1" applyBorder="1"/>
    <xf numFmtId="169" fontId="0" fillId="3" borderId="9" xfId="2" applyNumberFormat="1" applyFont="1" applyFill="1" applyBorder="1" applyProtection="1"/>
    <xf numFmtId="169" fontId="4" fillId="3" borderId="9" xfId="2" applyNumberFormat="1" applyFont="1" applyFill="1" applyBorder="1"/>
    <xf numFmtId="169" fontId="0" fillId="0" borderId="9" xfId="0" applyNumberFormat="1" applyBorder="1" applyAlignment="1" applyProtection="1">
      <alignment wrapText="1"/>
      <protection locked="0"/>
    </xf>
    <xf numFmtId="169" fontId="7" fillId="0" borderId="10" xfId="1" applyNumberFormat="1" applyFont="1" applyFill="1" applyBorder="1" applyAlignment="1">
      <alignment horizontal="left" indent="4"/>
    </xf>
    <xf numFmtId="169" fontId="0" fillId="9" borderId="3" xfId="2" applyNumberFormat="1" applyFont="1" applyFill="1" applyBorder="1" applyProtection="1">
      <protection locked="0"/>
    </xf>
    <xf numFmtId="169" fontId="0" fillId="3" borderId="20" xfId="2" applyNumberFormat="1" applyFont="1" applyFill="1" applyBorder="1"/>
    <xf numFmtId="169" fontId="0" fillId="3" borderId="8" xfId="2" applyNumberFormat="1" applyFont="1" applyFill="1" applyBorder="1" applyProtection="1"/>
    <xf numFmtId="169" fontId="4" fillId="3" borderId="20" xfId="2" applyNumberFormat="1" applyFont="1" applyFill="1" applyBorder="1"/>
    <xf numFmtId="169" fontId="0" fillId="3" borderId="19" xfId="2" applyNumberFormat="1" applyFont="1" applyFill="1" applyBorder="1"/>
    <xf numFmtId="169" fontId="0" fillId="3" borderId="5" xfId="2" applyNumberFormat="1" applyFont="1" applyFill="1" applyBorder="1" applyProtection="1"/>
    <xf numFmtId="169" fontId="4" fillId="3" borderId="19" xfId="2" applyNumberFormat="1" applyFont="1" applyFill="1" applyBorder="1"/>
    <xf numFmtId="169" fontId="0" fillId="9" borderId="9" xfId="1" applyNumberFormat="1" applyFont="1" applyFill="1" applyBorder="1" applyAlignment="1" applyProtection="1">
      <alignment horizontal="left" indent="4"/>
      <protection locked="0"/>
    </xf>
    <xf numFmtId="169" fontId="0" fillId="3" borderId="18" xfId="2" applyNumberFormat="1" applyFont="1" applyFill="1" applyBorder="1"/>
    <xf numFmtId="169" fontId="1" fillId="3" borderId="3" xfId="2" applyNumberFormat="1" applyFont="1" applyFill="1" applyBorder="1" applyProtection="1"/>
    <xf numFmtId="169" fontId="4" fillId="3" borderId="18" xfId="2" applyNumberFormat="1" applyFont="1" applyFill="1" applyBorder="1"/>
    <xf numFmtId="169" fontId="4" fillId="0" borderId="15" xfId="1" applyNumberFormat="1" applyFont="1" applyBorder="1" applyAlignment="1">
      <alignment horizontal="left" indent="1"/>
    </xf>
    <xf numFmtId="169" fontId="4" fillId="0" borderId="15" xfId="1" applyNumberFormat="1" applyFont="1" applyBorder="1"/>
    <xf numFmtId="169" fontId="4" fillId="3" borderId="15" xfId="2" applyNumberFormat="1" applyFont="1" applyFill="1" applyBorder="1" applyProtection="1"/>
    <xf numFmtId="169" fontId="4" fillId="3" borderId="15" xfId="2" applyNumberFormat="1" applyFont="1" applyFill="1" applyBorder="1"/>
    <xf numFmtId="169" fontId="6" fillId="0" borderId="15" xfId="0" applyNumberFormat="1" applyFont="1" applyBorder="1"/>
    <xf numFmtId="169" fontId="7" fillId="0" borderId="7" xfId="1" applyNumberFormat="1" applyFont="1" applyFill="1" applyBorder="1" applyAlignment="1">
      <alignment horizontal="left" indent="4"/>
    </xf>
    <xf numFmtId="169" fontId="4" fillId="0" borderId="0" xfId="1" applyNumberFormat="1" applyFont="1" applyBorder="1" applyProtection="1">
      <protection locked="0"/>
    </xf>
    <xf numFmtId="169" fontId="0" fillId="0" borderId="37" xfId="1" applyNumberFormat="1" applyFont="1" applyBorder="1"/>
    <xf numFmtId="169" fontId="0" fillId="0" borderId="26" xfId="0" applyNumberFormat="1" applyBorder="1" applyAlignment="1" applyProtection="1">
      <alignment wrapText="1"/>
      <protection locked="0"/>
    </xf>
    <xf numFmtId="169" fontId="0" fillId="0" borderId="10" xfId="0" applyNumberFormat="1" applyBorder="1" applyAlignment="1" applyProtection="1">
      <alignment wrapText="1"/>
      <protection locked="0"/>
    </xf>
    <xf numFmtId="169" fontId="0" fillId="0" borderId="17" xfId="0" applyNumberFormat="1" applyBorder="1" applyAlignment="1" applyProtection="1">
      <alignment wrapText="1"/>
      <protection locked="0"/>
    </xf>
    <xf numFmtId="169" fontId="4" fillId="0" borderId="10" xfId="1" applyNumberFormat="1" applyFont="1" applyBorder="1" applyProtection="1">
      <protection locked="0"/>
    </xf>
    <xf numFmtId="169" fontId="4" fillId="0" borderId="10" xfId="1" applyNumberFormat="1" applyFont="1" applyBorder="1"/>
    <xf numFmtId="169" fontId="4" fillId="3" borderId="10" xfId="2" applyNumberFormat="1" applyFont="1" applyFill="1" applyBorder="1"/>
    <xf numFmtId="169" fontId="4" fillId="0" borderId="0" xfId="1" applyNumberFormat="1" applyFont="1" applyBorder="1" applyAlignment="1">
      <alignment horizontal="left" indent="4"/>
    </xf>
    <xf numFmtId="169" fontId="4" fillId="0" borderId="0" xfId="1" applyNumberFormat="1" applyFont="1" applyBorder="1"/>
    <xf numFmtId="169" fontId="4" fillId="5" borderId="25" xfId="2" applyNumberFormat="1" applyFont="1" applyFill="1" applyBorder="1"/>
    <xf numFmtId="169" fontId="4" fillId="3" borderId="25" xfId="2" applyNumberFormat="1" applyFont="1" applyFill="1" applyBorder="1"/>
    <xf numFmtId="169" fontId="4" fillId="0" borderId="0" xfId="1" applyNumberFormat="1" applyFont="1" applyBorder="1" applyAlignment="1">
      <alignment horizontal="left" indent="1"/>
    </xf>
    <xf numFmtId="169" fontId="4" fillId="0" borderId="0" xfId="2" applyNumberFormat="1" applyFont="1" applyFill="1" applyBorder="1"/>
    <xf numFmtId="169" fontId="4" fillId="6" borderId="28" xfId="0" applyNumberFormat="1" applyFont="1" applyFill="1" applyBorder="1" applyAlignment="1">
      <alignment wrapText="1"/>
    </xf>
    <xf numFmtId="169" fontId="4" fillId="0" borderId="2" xfId="0" applyNumberFormat="1" applyFont="1" applyBorder="1" applyAlignment="1">
      <alignment wrapText="1"/>
    </xf>
    <xf numFmtId="169" fontId="7" fillId="0" borderId="5" xfId="0" applyNumberFormat="1" applyFont="1" applyBorder="1" applyAlignment="1" applyProtection="1">
      <alignment horizontal="left" vertical="top" wrapText="1"/>
      <protection locked="0"/>
    </xf>
    <xf numFmtId="169" fontId="7" fillId="0" borderId="7" xfId="0" applyNumberFormat="1" applyFont="1" applyBorder="1" applyAlignment="1" applyProtection="1">
      <alignment horizontal="left" vertical="top" wrapText="1"/>
      <protection locked="0"/>
    </xf>
    <xf numFmtId="169" fontId="7" fillId="0" borderId="6" xfId="0" applyNumberFormat="1" applyFont="1" applyBorder="1" applyAlignment="1" applyProtection="1">
      <alignment horizontal="left" vertical="top" wrapText="1"/>
      <protection locked="0"/>
    </xf>
    <xf numFmtId="169" fontId="7" fillId="0" borderId="0" xfId="0" applyNumberFormat="1" applyFont="1" applyAlignment="1" applyProtection="1">
      <alignment horizontal="left" vertical="top" wrapText="1"/>
      <protection locked="0"/>
    </xf>
    <xf numFmtId="169" fontId="7" fillId="0" borderId="4" xfId="0" applyNumberFormat="1" applyFont="1" applyBorder="1" applyAlignment="1" applyProtection="1">
      <alignment horizontal="left" vertical="top" wrapText="1"/>
      <protection locked="0"/>
    </xf>
    <xf numFmtId="169" fontId="7" fillId="0" borderId="3" xfId="0" applyNumberFormat="1" applyFont="1" applyBorder="1" applyAlignment="1" applyProtection="1">
      <alignment horizontal="left" vertical="top" wrapText="1"/>
      <protection locked="0"/>
    </xf>
    <xf numFmtId="169" fontId="7" fillId="0" borderId="2" xfId="0" applyNumberFormat="1" applyFont="1" applyBorder="1" applyAlignment="1" applyProtection="1">
      <alignment horizontal="left" vertical="top" wrapText="1"/>
      <protection locked="0"/>
    </xf>
    <xf numFmtId="169" fontId="7" fillId="0" borderId="1" xfId="0" applyNumberFormat="1" applyFont="1" applyBorder="1" applyAlignment="1" applyProtection="1">
      <alignment horizontal="left" vertical="top" wrapText="1"/>
      <protection locked="0"/>
    </xf>
    <xf numFmtId="169" fontId="5" fillId="0" borderId="0" xfId="0" applyNumberFormat="1" applyFont="1"/>
    <xf numFmtId="169" fontId="4" fillId="0" borderId="0" xfId="1" applyNumberFormat="1" applyFont="1" applyFill="1" applyBorder="1" applyAlignment="1">
      <alignment horizontal="left" vertical="center"/>
    </xf>
    <xf numFmtId="169" fontId="4" fillId="0" borderId="0" xfId="1" applyNumberFormat="1" applyFont="1" applyFill="1" applyBorder="1" applyAlignment="1">
      <alignment horizontal="center" vertical="center" wrapText="1"/>
    </xf>
    <xf numFmtId="169" fontId="0" fillId="0" borderId="0" xfId="0" applyNumberFormat="1" applyAlignment="1">
      <alignment horizontal="left" wrapText="1"/>
    </xf>
    <xf numFmtId="169" fontId="10" fillId="0" borderId="0" xfId="1" applyNumberFormat="1" applyFont="1" applyFill="1" applyBorder="1" applyAlignment="1">
      <alignment horizontal="left" wrapText="1"/>
    </xf>
    <xf numFmtId="169" fontId="1" fillId="0" borderId="0" xfId="1" applyNumberFormat="1" applyFont="1" applyFill="1" applyBorder="1" applyAlignment="1">
      <alignment horizontal="left" vertical="center"/>
    </xf>
    <xf numFmtId="169" fontId="4" fillId="0" borderId="0" xfId="0" applyNumberFormat="1" applyFont="1" applyAlignment="1">
      <alignment horizontal="center" wrapText="1"/>
    </xf>
    <xf numFmtId="169" fontId="0" fillId="0" borderId="0" xfId="1" applyNumberFormat="1" applyFont="1" applyFill="1" applyBorder="1" applyAlignment="1">
      <alignment horizontal="left"/>
    </xf>
    <xf numFmtId="169" fontId="0" fillId="0" borderId="0" xfId="3" applyNumberFormat="1" applyFont="1" applyFill="1" applyBorder="1"/>
    <xf numFmtId="169" fontId="10" fillId="0" borderId="0" xfId="1" applyNumberFormat="1" applyFont="1" applyFill="1" applyBorder="1" applyAlignment="1">
      <alignment horizontal="left"/>
    </xf>
    <xf numFmtId="169" fontId="4" fillId="0" borderId="0" xfId="3" applyNumberFormat="1" applyFont="1" applyFill="1" applyBorder="1"/>
    <xf numFmtId="169" fontId="4" fillId="0" borderId="0" xfId="2" applyNumberFormat="1" applyFont="1" applyFill="1" applyBorder="1" applyProtection="1"/>
    <xf numFmtId="169" fontId="4" fillId="0" borderId="0" xfId="0" applyNumberFormat="1" applyFont="1" applyAlignment="1">
      <alignment horizontal="right" wrapText="1"/>
    </xf>
    <xf numFmtId="169" fontId="10" fillId="0" borderId="0" xfId="3" applyNumberFormat="1" applyFont="1" applyFill="1" applyBorder="1"/>
    <xf numFmtId="169" fontId="16" fillId="0" borderId="0" xfId="1" applyNumberFormat="1" applyFont="1" applyFill="1" applyBorder="1" applyAlignment="1">
      <alignment horizontal="left"/>
    </xf>
    <xf numFmtId="169" fontId="45" fillId="9" borderId="47" xfId="0" applyNumberFormat="1" applyFont="1" applyFill="1" applyBorder="1" applyAlignment="1">
      <alignment vertical="center"/>
    </xf>
    <xf numFmtId="169" fontId="8" fillId="9" borderId="48" xfId="0" applyNumberFormat="1" applyFont="1" applyFill="1" applyBorder="1" applyAlignment="1">
      <alignment vertical="center"/>
    </xf>
    <xf numFmtId="169" fontId="8" fillId="9" borderId="49" xfId="0" applyNumberFormat="1" applyFont="1" applyFill="1" applyBorder="1"/>
    <xf numFmtId="169" fontId="7" fillId="0" borderId="0" xfId="1" applyNumberFormat="1" applyFont="1" applyFill="1"/>
    <xf numFmtId="169" fontId="41" fillId="0" borderId="0" xfId="0" applyNumberFormat="1" applyFont="1"/>
    <xf numFmtId="169" fontId="2" fillId="0" borderId="0" xfId="0" applyNumberFormat="1" applyFont="1"/>
    <xf numFmtId="169" fontId="4" fillId="0" borderId="0" xfId="1" applyNumberFormat="1" applyFont="1"/>
    <xf numFmtId="169" fontId="0" fillId="0" borderId="24" xfId="1" applyNumberFormat="1" applyFont="1" applyBorder="1"/>
    <xf numFmtId="169" fontId="0" fillId="0" borderId="22" xfId="1" applyNumberFormat="1" applyFont="1" applyBorder="1"/>
    <xf numFmtId="169" fontId="4" fillId="0" borderId="0" xfId="1" applyNumberFormat="1" applyFont="1" applyBorder="1" applyAlignment="1">
      <alignment horizontal="center"/>
    </xf>
    <xf numFmtId="169" fontId="4" fillId="6" borderId="12" xfId="1" applyNumberFormat="1" applyFont="1" applyFill="1" applyBorder="1"/>
    <xf numFmtId="169" fontId="0" fillId="6" borderId="14" xfId="1" applyNumberFormat="1" applyFont="1" applyFill="1" applyBorder="1"/>
    <xf numFmtId="169" fontId="1" fillId="6" borderId="14" xfId="1" applyNumberFormat="1" applyFont="1" applyFill="1" applyBorder="1" applyAlignment="1" applyProtection="1">
      <alignment horizontal="center"/>
    </xf>
    <xf numFmtId="169" fontId="0" fillId="6" borderId="14" xfId="1" applyNumberFormat="1" applyFont="1" applyFill="1" applyBorder="1" applyAlignment="1" applyProtection="1">
      <alignment horizontal="center"/>
    </xf>
    <xf numFmtId="169" fontId="0" fillId="6" borderId="14" xfId="1" applyNumberFormat="1" applyFont="1" applyFill="1" applyBorder="1" applyAlignment="1">
      <alignment horizontal="right"/>
    </xf>
    <xf numFmtId="169" fontId="4" fillId="6" borderId="14" xfId="1" applyNumberFormat="1" applyFont="1" applyFill="1" applyBorder="1"/>
    <xf numFmtId="169" fontId="12" fillId="6" borderId="14" xfId="1" applyNumberFormat="1" applyFont="1" applyFill="1" applyBorder="1"/>
    <xf numFmtId="169" fontId="0" fillId="6" borderId="11" xfId="1" applyNumberFormat="1" applyFont="1" applyFill="1" applyBorder="1"/>
    <xf numFmtId="169" fontId="0" fillId="0" borderId="18" xfId="1" applyNumberFormat="1" applyFont="1" applyFill="1" applyBorder="1" applyAlignment="1" applyProtection="1">
      <alignment horizontal="center"/>
    </xf>
    <xf numFmtId="169" fontId="0" fillId="0" borderId="18" xfId="1" applyNumberFormat="1" applyFont="1" applyFill="1" applyBorder="1" applyAlignment="1" applyProtection="1">
      <alignment horizontal="center" wrapText="1"/>
    </xf>
    <xf numFmtId="169" fontId="4" fillId="0" borderId="18" xfId="0" applyNumberFormat="1" applyFont="1" applyBorder="1" applyAlignment="1">
      <alignment horizontal="center" wrapText="1"/>
    </xf>
    <xf numFmtId="169" fontId="12" fillId="0" borderId="0" xfId="1" applyNumberFormat="1" applyFont="1" applyFill="1" applyBorder="1"/>
    <xf numFmtId="169" fontId="0" fillId="3" borderId="20" xfId="2" applyNumberFormat="1" applyFont="1" applyFill="1" applyBorder="1" applyAlignment="1" applyProtection="1">
      <alignment horizontal="center"/>
    </xf>
    <xf numFmtId="169" fontId="0" fillId="3" borderId="19" xfId="2" applyNumberFormat="1" applyFont="1" applyFill="1" applyBorder="1" applyAlignment="1" applyProtection="1">
      <alignment horizontal="center"/>
    </xf>
    <xf numFmtId="169" fontId="1" fillId="0" borderId="0" xfId="1" applyNumberFormat="1" applyFont="1" applyFill="1" applyBorder="1"/>
    <xf numFmtId="169" fontId="12" fillId="0" borderId="0" xfId="1" applyNumberFormat="1" applyFont="1" applyBorder="1"/>
    <xf numFmtId="169" fontId="4" fillId="3" borderId="29" xfId="2" applyNumberFormat="1" applyFont="1" applyFill="1" applyBorder="1" applyAlignment="1" applyProtection="1">
      <alignment horizontal="center"/>
    </xf>
    <xf numFmtId="169" fontId="4" fillId="0" borderId="24" xfId="1" applyNumberFormat="1" applyFont="1" applyBorder="1"/>
    <xf numFmtId="169" fontId="0" fillId="3" borderId="23" xfId="2" applyNumberFormat="1" applyFont="1" applyFill="1" applyBorder="1"/>
    <xf numFmtId="169" fontId="29" fillId="0" borderId="0" xfId="1" applyNumberFormat="1" applyFont="1" applyBorder="1"/>
    <xf numFmtId="169" fontId="1" fillId="0" borderId="0" xfId="1" applyNumberFormat="1" applyFont="1"/>
    <xf numFmtId="169" fontId="4" fillId="0" borderId="22" xfId="1" applyNumberFormat="1" applyFont="1" applyBorder="1"/>
    <xf numFmtId="169" fontId="1" fillId="3" borderId="21" xfId="2" applyNumberFormat="1" applyFont="1" applyFill="1" applyBorder="1"/>
    <xf numFmtId="169" fontId="1" fillId="0" borderId="0" xfId="1" applyNumberFormat="1" applyFont="1" applyBorder="1"/>
    <xf numFmtId="169" fontId="1" fillId="0" borderId="0" xfId="3" applyNumberFormat="1" applyFont="1" applyFill="1" applyBorder="1" applyProtection="1"/>
    <xf numFmtId="169" fontId="1" fillId="0" borderId="0" xfId="3" applyNumberFormat="1" applyFont="1" applyBorder="1"/>
    <xf numFmtId="169" fontId="0" fillId="0" borderId="0" xfId="1" applyNumberFormat="1" applyFont="1" applyFill="1" applyBorder="1" applyAlignment="1">
      <alignment horizontal="center"/>
    </xf>
    <xf numFmtId="169" fontId="0" fillId="6" borderId="14" xfId="0" applyNumberFormat="1" applyFill="1" applyBorder="1"/>
    <xf numFmtId="169" fontId="0" fillId="6" borderId="14" xfId="1" applyNumberFormat="1" applyFont="1" applyFill="1" applyBorder="1" applyAlignment="1">
      <alignment horizontal="center" wrapText="1"/>
    </xf>
    <xf numFmtId="169" fontId="3" fillId="6" borderId="11" xfId="1" applyNumberFormat="1" applyFont="1" applyFill="1" applyBorder="1"/>
    <xf numFmtId="169" fontId="4" fillId="0" borderId="0" xfId="1" applyNumberFormat="1" applyFont="1" applyFill="1" applyBorder="1" applyAlignment="1">
      <alignment horizontal="center"/>
    </xf>
    <xf numFmtId="169" fontId="0" fillId="0" borderId="0" xfId="1" applyNumberFormat="1" applyFont="1" applyFill="1" applyBorder="1" applyAlignment="1">
      <alignment horizontal="center" wrapText="1"/>
    </xf>
    <xf numFmtId="169" fontId="3" fillId="0" borderId="0" xfId="1" applyNumberFormat="1" applyFont="1" applyFill="1" applyBorder="1"/>
    <xf numFmtId="169" fontId="0" fillId="3" borderId="0" xfId="2" applyNumberFormat="1" applyFont="1" applyFill="1" applyBorder="1"/>
    <xf numFmtId="169" fontId="0" fillId="0" borderId="0" xfId="3" applyNumberFormat="1" applyFont="1" applyBorder="1"/>
    <xf numFmtId="169" fontId="0" fillId="6" borderId="0" xfId="1" applyNumberFormat="1" applyFont="1" applyFill="1" applyBorder="1"/>
    <xf numFmtId="169" fontId="1" fillId="3" borderId="0" xfId="2" applyNumberFormat="1" applyFont="1" applyFill="1" applyBorder="1"/>
    <xf numFmtId="169" fontId="0" fillId="0" borderId="15" xfId="1" applyNumberFormat="1" applyFont="1" applyBorder="1"/>
    <xf numFmtId="169" fontId="0" fillId="3" borderId="15" xfId="2" applyNumberFormat="1" applyFont="1" applyFill="1" applyBorder="1"/>
    <xf numFmtId="169" fontId="4" fillId="0" borderId="0" xfId="1" applyNumberFormat="1" applyFont="1" applyBorder="1" applyAlignment="1">
      <alignment horizontal="center" wrapText="1"/>
    </xf>
    <xf numFmtId="169" fontId="12" fillId="9" borderId="9" xfId="2" applyNumberFormat="1" applyFont="1" applyFill="1" applyBorder="1" applyProtection="1">
      <protection locked="0"/>
    </xf>
    <xf numFmtId="169" fontId="0" fillId="0" borderId="2" xfId="1" applyNumberFormat="1" applyFont="1" applyFill="1" applyBorder="1"/>
    <xf numFmtId="169" fontId="4" fillId="3" borderId="0" xfId="2" applyNumberFormat="1" applyFont="1" applyFill="1" applyBorder="1" applyProtection="1"/>
    <xf numFmtId="169" fontId="12" fillId="3" borderId="0" xfId="2" applyNumberFormat="1" applyFont="1" applyFill="1" applyBorder="1"/>
    <xf numFmtId="169" fontId="10" fillId="0" borderId="0" xfId="1" applyNumberFormat="1" applyFont="1" applyBorder="1"/>
    <xf numFmtId="169" fontId="10" fillId="3" borderId="0" xfId="2" applyNumberFormat="1" applyFont="1" applyFill="1" applyBorder="1"/>
    <xf numFmtId="169" fontId="1" fillId="6" borderId="14" xfId="1" applyNumberFormat="1" applyFont="1" applyFill="1" applyBorder="1" applyAlignment="1">
      <alignment horizontal="right"/>
    </xf>
    <xf numFmtId="169" fontId="1" fillId="6" borderId="14" xfId="1" applyNumberFormat="1" applyFont="1" applyFill="1" applyBorder="1"/>
    <xf numFmtId="169" fontId="4" fillId="0" borderId="1" xfId="1" applyNumberFormat="1" applyFont="1" applyFill="1" applyBorder="1" applyAlignment="1">
      <alignment horizontal="center" wrapText="1"/>
    </xf>
    <xf numFmtId="169" fontId="4" fillId="0" borderId="2" xfId="1" applyNumberFormat="1" applyFont="1" applyFill="1" applyBorder="1" applyAlignment="1">
      <alignment horizontal="center"/>
    </xf>
    <xf numFmtId="169" fontId="1" fillId="0" borderId="0" xfId="1" applyNumberFormat="1" applyFont="1" applyFill="1" applyBorder="1" applyAlignment="1">
      <alignment horizontal="right"/>
    </xf>
    <xf numFmtId="169" fontId="7" fillId="0" borderId="0" xfId="1" applyNumberFormat="1" applyFont="1" applyBorder="1"/>
    <xf numFmtId="169" fontId="0" fillId="3" borderId="4" xfId="2" applyNumberFormat="1" applyFont="1" applyFill="1" applyBorder="1" applyProtection="1"/>
    <xf numFmtId="169" fontId="0" fillId="9" borderId="1" xfId="2" applyNumberFormat="1" applyFont="1" applyFill="1" applyBorder="1" applyProtection="1">
      <protection locked="0"/>
    </xf>
    <xf numFmtId="169" fontId="0" fillId="9" borderId="17" xfId="2" applyNumberFormat="1" applyFont="1" applyFill="1" applyBorder="1" applyProtection="1">
      <protection locked="0"/>
    </xf>
    <xf numFmtId="169" fontId="0" fillId="0" borderId="20" xfId="0" applyNumberFormat="1" applyBorder="1" applyAlignment="1" applyProtection="1">
      <alignment wrapText="1"/>
      <protection locked="0"/>
    </xf>
    <xf numFmtId="169" fontId="10" fillId="0" borderId="15" xfId="1" applyNumberFormat="1" applyFont="1" applyBorder="1"/>
    <xf numFmtId="169" fontId="8" fillId="0" borderId="15" xfId="1" applyNumberFormat="1" applyFont="1" applyBorder="1"/>
    <xf numFmtId="169" fontId="0" fillId="3" borderId="16" xfId="2" applyNumberFormat="1" applyFont="1" applyFill="1" applyBorder="1" applyProtection="1"/>
    <xf numFmtId="169" fontId="8" fillId="3" borderId="15" xfId="2" applyNumberFormat="1" applyFont="1" applyFill="1" applyBorder="1"/>
    <xf numFmtId="169" fontId="7" fillId="3" borderId="26" xfId="1" applyNumberFormat="1" applyFont="1" applyFill="1" applyBorder="1"/>
    <xf numFmtId="169" fontId="7" fillId="0" borderId="0" xfId="1" applyNumberFormat="1" applyFont="1"/>
    <xf numFmtId="169" fontId="11" fillId="0" borderId="0" xfId="1" applyNumberFormat="1" applyFont="1"/>
    <xf numFmtId="169" fontId="11" fillId="0" borderId="0" xfId="1" applyNumberFormat="1" applyFont="1" applyBorder="1" applyProtection="1">
      <protection locked="0"/>
    </xf>
    <xf numFmtId="169" fontId="11" fillId="0" borderId="0" xfId="1" applyNumberFormat="1" applyFont="1" applyBorder="1"/>
    <xf numFmtId="169" fontId="7" fillId="0" borderId="0" xfId="0" applyNumberFormat="1" applyFont="1"/>
    <xf numFmtId="169" fontId="10" fillId="0" borderId="12" xfId="1" applyNumberFormat="1" applyFont="1" applyBorder="1"/>
    <xf numFmtId="169" fontId="10" fillId="0" borderId="14" xfId="1" applyNumberFormat="1" applyFont="1" applyBorder="1"/>
    <xf numFmtId="169" fontId="8" fillId="0" borderId="14" xfId="1" applyNumberFormat="1" applyFont="1" applyBorder="1"/>
    <xf numFmtId="169" fontId="10" fillId="3" borderId="13" xfId="2" applyNumberFormat="1" applyFont="1" applyFill="1" applyBorder="1"/>
    <xf numFmtId="169" fontId="3" fillId="0" borderId="0" xfId="0" applyNumberFormat="1" applyFont="1"/>
    <xf numFmtId="169" fontId="8" fillId="0" borderId="0" xfId="1" applyNumberFormat="1" applyFont="1" applyBorder="1"/>
    <xf numFmtId="169" fontId="10" fillId="0" borderId="0" xfId="2" applyNumberFormat="1" applyFont="1" applyFill="1" applyBorder="1"/>
    <xf numFmtId="169" fontId="9" fillId="0" borderId="0" xfId="1" applyNumberFormat="1" applyFont="1" applyFill="1" applyBorder="1" applyAlignment="1">
      <alignment horizontal="left"/>
    </xf>
    <xf numFmtId="169" fontId="4" fillId="6" borderId="12" xfId="1" applyNumberFormat="1" applyFont="1" applyFill="1" applyBorder="1" applyProtection="1"/>
    <xf numFmtId="169" fontId="0" fillId="6" borderId="14" xfId="1" applyNumberFormat="1" applyFont="1" applyFill="1" applyBorder="1" applyProtection="1"/>
    <xf numFmtId="169" fontId="0" fillId="6" borderId="14" xfId="1" applyNumberFormat="1" applyFont="1" applyFill="1" applyBorder="1" applyAlignment="1" applyProtection="1">
      <alignment horizontal="right"/>
    </xf>
    <xf numFmtId="169" fontId="1" fillId="6" borderId="14" xfId="1" applyNumberFormat="1" applyFont="1" applyFill="1" applyBorder="1" applyAlignment="1" applyProtection="1">
      <alignment horizontal="right"/>
    </xf>
    <xf numFmtId="169" fontId="1" fillId="6" borderId="14" xfId="1" applyNumberFormat="1" applyFont="1" applyFill="1" applyBorder="1" applyProtection="1"/>
    <xf numFmtId="169" fontId="1" fillId="6" borderId="11" xfId="1" applyNumberFormat="1" applyFont="1" applyFill="1" applyBorder="1" applyAlignment="1" applyProtection="1">
      <alignment horizontal="right"/>
    </xf>
    <xf numFmtId="169" fontId="4" fillId="0" borderId="0" xfId="1" applyNumberFormat="1" applyFont="1" applyBorder="1" applyProtection="1"/>
    <xf numFmtId="169" fontId="0" fillId="0" borderId="0" xfId="1" applyNumberFormat="1" applyFont="1" applyFill="1" applyBorder="1" applyAlignment="1" applyProtection="1">
      <alignment horizontal="right"/>
    </xf>
    <xf numFmtId="169" fontId="1" fillId="0" borderId="0" xfId="1" applyNumberFormat="1" applyFont="1" applyBorder="1" applyProtection="1"/>
    <xf numFmtId="169" fontId="0" fillId="3" borderId="0" xfId="2" applyNumberFormat="1" applyFont="1" applyFill="1" applyBorder="1" applyProtection="1"/>
    <xf numFmtId="169" fontId="0" fillId="3" borderId="2" xfId="2" applyNumberFormat="1" applyFont="1" applyFill="1" applyBorder="1" applyProtection="1"/>
    <xf numFmtId="169" fontId="4" fillId="0" borderId="15" xfId="1" applyNumberFormat="1" applyFont="1" applyBorder="1" applyProtection="1"/>
    <xf numFmtId="169" fontId="0" fillId="0" borderId="15" xfId="1" applyNumberFormat="1" applyFont="1" applyFill="1" applyBorder="1" applyProtection="1"/>
    <xf numFmtId="169" fontId="0" fillId="3" borderId="15" xfId="2" applyNumberFormat="1" applyFont="1" applyFill="1" applyBorder="1" applyProtection="1"/>
    <xf numFmtId="169" fontId="4" fillId="0" borderId="0" xfId="1" applyNumberFormat="1" applyFont="1" applyFill="1" applyBorder="1" applyProtection="1"/>
    <xf numFmtId="169" fontId="0" fillId="0" borderId="0" xfId="1" applyNumberFormat="1" applyFont="1" applyBorder="1" applyProtection="1"/>
    <xf numFmtId="169" fontId="0" fillId="0" borderId="0" xfId="1" applyNumberFormat="1" applyFont="1" applyFill="1" applyBorder="1" applyAlignment="1" applyProtection="1">
      <alignment horizontal="center"/>
    </xf>
    <xf numFmtId="169" fontId="8" fillId="9" borderId="9" xfId="2" applyNumberFormat="1" applyFont="1" applyFill="1" applyBorder="1" applyProtection="1">
      <protection locked="0"/>
    </xf>
    <xf numFmtId="169" fontId="0" fillId="8" borderId="15" xfId="1" applyNumberFormat="1" applyFont="1" applyFill="1" applyBorder="1" applyAlignment="1" applyProtection="1">
      <alignment horizontal="right"/>
    </xf>
    <xf numFmtId="169" fontId="38" fillId="0" borderId="0" xfId="1" applyNumberFormat="1" applyFont="1"/>
    <xf numFmtId="169" fontId="9" fillId="0" borderId="0" xfId="1" applyNumberFormat="1" applyFont="1"/>
    <xf numFmtId="169" fontId="0" fillId="0" borderId="15" xfId="1" applyNumberFormat="1" applyFont="1" applyBorder="1" applyProtection="1"/>
    <xf numFmtId="169" fontId="0" fillId="0" borderId="15" xfId="0" applyNumberFormat="1" applyBorder="1"/>
    <xf numFmtId="169" fontId="0" fillId="0" borderId="0" xfId="1" applyNumberFormat="1" applyFont="1" applyProtection="1"/>
    <xf numFmtId="169" fontId="4" fillId="6" borderId="9" xfId="0" applyNumberFormat="1" applyFont="1" applyFill="1" applyBorder="1" applyAlignment="1">
      <alignment horizontal="left" wrapText="1"/>
    </xf>
    <xf numFmtId="169" fontId="7" fillId="0" borderId="8" xfId="0" applyNumberFormat="1" applyFont="1" applyBorder="1" applyAlignment="1" applyProtection="1">
      <alignment horizontal="left" vertical="top" wrapText="1"/>
      <protection locked="0"/>
    </xf>
    <xf numFmtId="169" fontId="6" fillId="0" borderId="0" xfId="0" applyNumberFormat="1" applyFont="1" applyProtection="1">
      <protection locked="0"/>
    </xf>
    <xf numFmtId="169" fontId="45" fillId="9" borderId="0" xfId="0" applyNumberFormat="1" applyFont="1" applyFill="1" applyAlignment="1">
      <alignment vertical="center"/>
    </xf>
    <xf numFmtId="169" fontId="46" fillId="9" borderId="0" xfId="0" applyNumberFormat="1" applyFont="1" applyFill="1" applyAlignment="1">
      <alignment vertical="center"/>
    </xf>
    <xf numFmtId="169" fontId="19" fillId="0" borderId="0" xfId="0" applyNumberFormat="1" applyFont="1"/>
    <xf numFmtId="169" fontId="0" fillId="0" borderId="0" xfId="0" applyNumberFormat="1" applyAlignment="1">
      <alignment horizontal="center"/>
    </xf>
    <xf numFmtId="169" fontId="0" fillId="6" borderId="6" xfId="0" applyNumberFormat="1" applyFill="1" applyBorder="1" applyAlignment="1">
      <alignment horizontal="center"/>
    </xf>
    <xf numFmtId="169" fontId="0" fillId="0" borderId="0" xfId="1" applyNumberFormat="1" applyFont="1" applyAlignment="1"/>
    <xf numFmtId="169" fontId="0" fillId="0" borderId="0" xfId="1" applyNumberFormat="1" applyFont="1" applyAlignment="1">
      <alignment wrapText="1"/>
    </xf>
    <xf numFmtId="169" fontId="0" fillId="6" borderId="1" xfId="0" applyNumberFormat="1" applyFill="1" applyBorder="1" applyAlignment="1">
      <alignment horizontal="center"/>
    </xf>
    <xf numFmtId="169" fontId="0" fillId="0" borderId="0" xfId="0" applyNumberFormat="1" applyProtection="1">
      <protection locked="0"/>
    </xf>
    <xf numFmtId="169" fontId="4" fillId="0" borderId="0" xfId="1" applyNumberFormat="1" applyFont="1" applyFill="1" applyBorder="1" applyAlignment="1">
      <alignment vertical="center"/>
    </xf>
    <xf numFmtId="169" fontId="0" fillId="0" borderId="0" xfId="1" applyNumberFormat="1" applyFont="1" applyFill="1" applyBorder="1" applyAlignment="1" applyProtection="1">
      <alignment horizontal="center" wrapText="1"/>
    </xf>
    <xf numFmtId="169" fontId="0" fillId="3" borderId="20" xfId="2" applyNumberFormat="1" applyFont="1" applyFill="1" applyBorder="1" applyProtection="1"/>
    <xf numFmtId="169" fontId="0" fillId="3" borderId="19" xfId="2" applyNumberFormat="1" applyFont="1" applyFill="1" applyBorder="1" applyProtection="1"/>
    <xf numFmtId="169" fontId="0" fillId="3" borderId="18" xfId="2" applyNumberFormat="1" applyFont="1" applyFill="1" applyBorder="1" applyProtection="1"/>
    <xf numFmtId="169" fontId="4" fillId="3" borderId="50" xfId="2" applyNumberFormat="1" applyFont="1" applyFill="1" applyBorder="1" applyProtection="1"/>
    <xf numFmtId="169" fontId="4" fillId="0" borderId="0" xfId="1" applyNumberFormat="1" applyFont="1" applyFill="1" applyBorder="1" applyAlignment="1"/>
    <xf numFmtId="169" fontId="4" fillId="0" borderId="2" xfId="1" applyNumberFormat="1" applyFont="1" applyBorder="1" applyAlignment="1">
      <alignment horizontal="center" vertical="center" wrapText="1"/>
    </xf>
    <xf numFmtId="169" fontId="4" fillId="0" borderId="2" xfId="1" applyNumberFormat="1" applyFont="1" applyFill="1" applyBorder="1" applyAlignment="1">
      <alignment horizontal="center" vertical="center" wrapText="1"/>
    </xf>
    <xf numFmtId="169" fontId="4" fillId="0" borderId="2" xfId="1" applyNumberFormat="1" applyFont="1" applyFill="1" applyBorder="1" applyAlignment="1">
      <alignment horizontal="center" vertical="center"/>
    </xf>
    <xf numFmtId="169" fontId="0" fillId="9" borderId="18" xfId="1" applyNumberFormat="1" applyFont="1" applyFill="1" applyBorder="1" applyProtection="1">
      <protection locked="0"/>
    </xf>
    <xf numFmtId="169" fontId="0" fillId="3" borderId="0" xfId="2" applyNumberFormat="1" applyFont="1" applyFill="1"/>
    <xf numFmtId="169" fontId="12" fillId="9" borderId="26" xfId="2" applyNumberFormat="1" applyFont="1" applyFill="1" applyBorder="1" applyProtection="1">
      <protection locked="0"/>
    </xf>
    <xf numFmtId="169" fontId="1" fillId="3" borderId="0" xfId="2" applyNumberFormat="1" applyFont="1" applyFill="1"/>
    <xf numFmtId="169" fontId="4" fillId="0" borderId="15" xfId="0" applyNumberFormat="1" applyFont="1" applyBorder="1"/>
    <xf numFmtId="169" fontId="4" fillId="3" borderId="16" xfId="2" applyNumberFormat="1" applyFont="1" applyFill="1" applyBorder="1"/>
    <xf numFmtId="169" fontId="4" fillId="0" borderId="0" xfId="1" applyNumberFormat="1" applyFont="1" applyFill="1" applyBorder="1" applyAlignment="1">
      <alignment horizontal="center" vertical="center"/>
    </xf>
    <xf numFmtId="169" fontId="0" fillId="9" borderId="26" xfId="2" applyNumberFormat="1" applyFont="1" applyFill="1" applyBorder="1" applyProtection="1">
      <protection locked="0"/>
    </xf>
    <xf numFmtId="169" fontId="1" fillId="3" borderId="0" xfId="2" applyNumberFormat="1" applyFont="1" applyFill="1" applyBorder="1" applyProtection="1"/>
    <xf numFmtId="169" fontId="7" fillId="0" borderId="0" xfId="1" applyNumberFormat="1" applyFont="1" applyFill="1" applyBorder="1"/>
    <xf numFmtId="169" fontId="4" fillId="0" borderId="12" xfId="1" applyNumberFormat="1" applyFont="1" applyBorder="1"/>
    <xf numFmtId="169" fontId="0" fillId="0" borderId="14" xfId="0" applyNumberFormat="1" applyBorder="1"/>
    <xf numFmtId="169" fontId="4" fillId="3" borderId="13" xfId="2" applyNumberFormat="1" applyFont="1" applyFill="1" applyBorder="1"/>
    <xf numFmtId="169" fontId="4" fillId="2" borderId="9" xfId="0" applyNumberFormat="1" applyFont="1" applyFill="1" applyBorder="1" applyAlignment="1">
      <alignment horizontal="center" wrapText="1"/>
    </xf>
    <xf numFmtId="169" fontId="10" fillId="4" borderId="40" xfId="0" applyNumberFormat="1" applyFont="1" applyFill="1" applyBorder="1" applyAlignment="1">
      <alignment horizontal="center" wrapText="1"/>
    </xf>
    <xf numFmtId="169" fontId="10" fillId="4" borderId="40" xfId="0" applyNumberFormat="1" applyFont="1" applyFill="1" applyBorder="1" applyAlignment="1">
      <alignment horizontal="center" vertical="center" wrapText="1"/>
    </xf>
    <xf numFmtId="169" fontId="39" fillId="3" borderId="41" xfId="9" applyNumberFormat="1" applyFill="1" applyBorder="1" applyAlignment="1">
      <alignment horizontal="center"/>
    </xf>
    <xf numFmtId="169" fontId="39" fillId="3" borderId="42" xfId="9" applyNumberFormat="1" applyFill="1" applyBorder="1" applyAlignment="1">
      <alignment horizontal="center"/>
    </xf>
    <xf numFmtId="169" fontId="39" fillId="3" borderId="42" xfId="9" applyNumberFormat="1" applyFill="1" applyBorder="1" applyAlignment="1">
      <alignment horizontal="center" vertical="center"/>
    </xf>
    <xf numFmtId="169" fontId="0" fillId="4" borderId="0" xfId="0" applyNumberFormat="1" applyFill="1"/>
    <xf numFmtId="169" fontId="4" fillId="4" borderId="0" xfId="0" applyNumberFormat="1" applyFont="1" applyFill="1" applyAlignment="1">
      <alignment vertical="center" wrapText="1"/>
    </xf>
    <xf numFmtId="169" fontId="4" fillId="8" borderId="28" xfId="0" applyNumberFormat="1" applyFont="1" applyFill="1" applyBorder="1" applyAlignment="1">
      <alignment horizontal="center"/>
    </xf>
    <xf numFmtId="169" fontId="0" fillId="8" borderId="28" xfId="0" applyNumberFormat="1" applyFill="1" applyBorder="1"/>
    <xf numFmtId="169" fontId="4" fillId="4" borderId="0" xfId="10" applyNumberFormat="1" applyFont="1" applyFill="1" applyBorder="1" applyAlignment="1" applyProtection="1">
      <alignment horizontal="right"/>
    </xf>
    <xf numFmtId="0" fontId="0" fillId="0" borderId="0" xfId="0" applyAlignment="1">
      <alignment wrapText="1"/>
    </xf>
    <xf numFmtId="0" fontId="0" fillId="9" borderId="17" xfId="1" applyNumberFormat="1" applyFont="1" applyFill="1" applyBorder="1" applyProtection="1">
      <protection locked="0"/>
    </xf>
    <xf numFmtId="0" fontId="0" fillId="9" borderId="9" xfId="1" applyNumberFormat="1" applyFont="1" applyFill="1" applyBorder="1" applyAlignment="1" applyProtection="1">
      <protection locked="0"/>
    </xf>
    <xf numFmtId="10" fontId="0" fillId="5" borderId="26" xfId="3" applyNumberFormat="1" applyFont="1" applyFill="1" applyBorder="1"/>
    <xf numFmtId="10" fontId="0" fillId="3" borderId="26" xfId="3" applyNumberFormat="1" applyFont="1" applyFill="1" applyBorder="1" applyAlignment="1" applyProtection="1">
      <alignment horizontal="center"/>
    </xf>
    <xf numFmtId="0" fontId="0" fillId="0" borderId="0" xfId="1" applyNumberFormat="1" applyFont="1" applyFill="1" applyBorder="1" applyProtection="1"/>
    <xf numFmtId="0" fontId="0" fillId="0" borderId="0" xfId="1" applyNumberFormat="1" applyFont="1" applyFill="1" applyBorder="1" applyAlignment="1" applyProtection="1"/>
    <xf numFmtId="10" fontId="0" fillId="0" borderId="0" xfId="3" applyNumberFormat="1" applyFont="1" applyFill="1" applyBorder="1" applyAlignment="1" applyProtection="1">
      <alignment horizontal="center"/>
    </xf>
    <xf numFmtId="0" fontId="1" fillId="9" borderId="9" xfId="1" applyNumberFormat="1" applyFont="1" applyFill="1" applyBorder="1" applyProtection="1">
      <protection locked="0"/>
    </xf>
    <xf numFmtId="0" fontId="1" fillId="0" borderId="0" xfId="1" applyNumberFormat="1" applyFont="1" applyFill="1" applyBorder="1" applyProtection="1"/>
    <xf numFmtId="0" fontId="0" fillId="9" borderId="9" xfId="1" applyNumberFormat="1" applyFont="1" applyFill="1" applyBorder="1" applyProtection="1">
      <protection locked="0"/>
    </xf>
    <xf numFmtId="0" fontId="7" fillId="3" borderId="28" xfId="1" applyNumberFormat="1" applyFont="1" applyFill="1" applyBorder="1"/>
    <xf numFmtId="0" fontId="0" fillId="0" borderId="0" xfId="1" applyNumberFormat="1" applyFont="1" applyBorder="1"/>
    <xf numFmtId="0" fontId="4" fillId="3" borderId="28" xfId="1" applyNumberFormat="1" applyFont="1" applyFill="1" applyBorder="1"/>
    <xf numFmtId="0" fontId="7" fillId="7" borderId="28" xfId="1" applyNumberFormat="1" applyFont="1" applyFill="1" applyBorder="1"/>
    <xf numFmtId="166" fontId="0" fillId="3" borderId="20" xfId="1" applyNumberFormat="1" applyFont="1" applyFill="1" applyBorder="1"/>
    <xf numFmtId="166" fontId="0" fillId="9" borderId="9" xfId="1" applyNumberFormat="1" applyFont="1" applyFill="1" applyBorder="1" applyProtection="1">
      <protection locked="0"/>
    </xf>
    <xf numFmtId="166" fontId="0" fillId="9" borderId="17" xfId="1" applyNumberFormat="1" applyFont="1" applyFill="1" applyBorder="1" applyProtection="1">
      <protection locked="0"/>
    </xf>
    <xf numFmtId="166" fontId="0" fillId="3" borderId="6" xfId="1" applyNumberFormat="1" applyFont="1" applyFill="1" applyBorder="1"/>
    <xf numFmtId="10" fontId="0" fillId="3" borderId="19" xfId="3" applyNumberFormat="1" applyFont="1" applyFill="1" applyBorder="1"/>
    <xf numFmtId="10" fontId="0" fillId="3" borderId="26" xfId="3" applyNumberFormat="1" applyFont="1" applyFill="1" applyBorder="1"/>
    <xf numFmtId="10" fontId="0" fillId="3" borderId="2" xfId="3" applyNumberFormat="1" applyFont="1" applyFill="1" applyBorder="1"/>
    <xf numFmtId="10" fontId="0" fillId="3" borderId="17" xfId="3" applyNumberFormat="1" applyFont="1" applyFill="1" applyBorder="1"/>
    <xf numFmtId="0" fontId="0" fillId="3" borderId="18" xfId="3" applyNumberFormat="1" applyFont="1" applyFill="1" applyBorder="1"/>
    <xf numFmtId="169" fontId="48" fillId="0" borderId="26" xfId="0" applyNumberFormat="1" applyFont="1" applyBorder="1" applyAlignment="1" applyProtection="1">
      <alignment wrapText="1"/>
      <protection locked="0"/>
    </xf>
    <xf numFmtId="10" fontId="0" fillId="3" borderId="23" xfId="3" applyNumberFormat="1" applyFont="1" applyFill="1" applyBorder="1" applyAlignment="1" applyProtection="1">
      <alignment horizontal="center"/>
    </xf>
    <xf numFmtId="0" fontId="0" fillId="3" borderId="21" xfId="3" applyNumberFormat="1" applyFont="1" applyFill="1" applyBorder="1" applyAlignment="1" applyProtection="1">
      <alignment horizontal="center"/>
    </xf>
    <xf numFmtId="10" fontId="0" fillId="9" borderId="9" xfId="3" applyNumberFormat="1" applyFont="1" applyFill="1" applyBorder="1" applyProtection="1">
      <protection locked="0"/>
    </xf>
    <xf numFmtId="0" fontId="0" fillId="9" borderId="9" xfId="2" applyNumberFormat="1" applyFont="1" applyFill="1" applyBorder="1" applyProtection="1">
      <protection locked="0"/>
    </xf>
    <xf numFmtId="10" fontId="7" fillId="3" borderId="0" xfId="3" applyNumberFormat="1" applyFont="1" applyFill="1" applyBorder="1" applyProtection="1"/>
    <xf numFmtId="10" fontId="0" fillId="3" borderId="0" xfId="3" applyNumberFormat="1" applyFont="1" applyFill="1" applyBorder="1"/>
    <xf numFmtId="0" fontId="0" fillId="9" borderId="9" xfId="3" applyNumberFormat="1" applyFont="1" applyFill="1" applyBorder="1" applyProtection="1">
      <protection locked="0"/>
    </xf>
    <xf numFmtId="0" fontId="4" fillId="11" borderId="15" xfId="2" applyNumberFormat="1" applyFont="1" applyFill="1" applyBorder="1" applyAlignment="1" applyProtection="1">
      <alignment horizontal="right"/>
    </xf>
    <xf numFmtId="10" fontId="1" fillId="3" borderId="8" xfId="3" applyNumberFormat="1" applyFont="1" applyFill="1" applyBorder="1" applyAlignment="1" applyProtection="1">
      <alignment horizontal="center"/>
    </xf>
    <xf numFmtId="10" fontId="1" fillId="3" borderId="3" xfId="3" applyNumberFormat="1" applyFont="1" applyFill="1" applyBorder="1" applyAlignment="1">
      <alignment horizontal="center"/>
    </xf>
    <xf numFmtId="0" fontId="0" fillId="9" borderId="18" xfId="1" applyNumberFormat="1" applyFont="1" applyFill="1" applyBorder="1" applyProtection="1">
      <protection locked="0"/>
    </xf>
    <xf numFmtId="0" fontId="0" fillId="0" borderId="0" xfId="1" applyNumberFormat="1" applyFont="1"/>
    <xf numFmtId="0" fontId="0" fillId="3" borderId="9" xfId="1" applyNumberFormat="1" applyFont="1" applyFill="1" applyBorder="1"/>
    <xf numFmtId="10" fontId="0" fillId="9" borderId="26" xfId="3" applyNumberFormat="1" applyFont="1" applyFill="1" applyBorder="1" applyProtection="1">
      <protection locked="0"/>
    </xf>
    <xf numFmtId="10" fontId="0" fillId="9" borderId="9" xfId="0" applyNumberFormat="1" applyFill="1" applyBorder="1" applyProtection="1">
      <protection locked="0"/>
    </xf>
    <xf numFmtId="10" fontId="17" fillId="9" borderId="20" xfId="0" applyNumberFormat="1" applyFont="1" applyFill="1" applyBorder="1" applyProtection="1">
      <protection locked="0"/>
    </xf>
    <xf numFmtId="169" fontId="14" fillId="6" borderId="12" xfId="1" applyNumberFormat="1" applyFont="1" applyFill="1" applyBorder="1" applyAlignment="1">
      <alignment horizontal="center"/>
    </xf>
    <xf numFmtId="169" fontId="14" fillId="6" borderId="14" xfId="1" applyNumberFormat="1" applyFont="1" applyFill="1" applyBorder="1" applyAlignment="1">
      <alignment horizontal="center"/>
    </xf>
    <xf numFmtId="169" fontId="14" fillId="6" borderId="11" xfId="1" applyNumberFormat="1" applyFont="1" applyFill="1" applyBorder="1" applyAlignment="1">
      <alignment horizontal="center"/>
    </xf>
    <xf numFmtId="0" fontId="49" fillId="0" borderId="0" xfId="4" applyFont="1" applyFill="1"/>
    <xf numFmtId="1" fontId="0" fillId="0" borderId="0" xfId="1" applyNumberFormat="1" applyFont="1" applyFill="1" applyAlignment="1">
      <alignment horizontal="center"/>
    </xf>
    <xf numFmtId="1" fontId="24" fillId="0" borderId="0" xfId="1" applyNumberFormat="1" applyFont="1" applyFill="1" applyAlignment="1">
      <alignment horizontal="center"/>
    </xf>
    <xf numFmtId="1" fontId="5" fillId="0" borderId="0" xfId="1" applyNumberFormat="1" applyFont="1" applyFill="1" applyAlignment="1">
      <alignment horizontal="center"/>
    </xf>
    <xf numFmtId="169" fontId="8" fillId="9" borderId="14" xfId="0" applyNumberFormat="1" applyFont="1" applyFill="1" applyBorder="1" applyAlignment="1">
      <alignment vertical="center"/>
    </xf>
    <xf numFmtId="169" fontId="8" fillId="9" borderId="11" xfId="0" applyNumberFormat="1" applyFont="1" applyFill="1" applyBorder="1"/>
    <xf numFmtId="169" fontId="10" fillId="0" borderId="40" xfId="0" applyNumberFormat="1" applyFont="1" applyBorder="1" applyAlignment="1">
      <alignment horizontal="center" vertical="center"/>
    </xf>
    <xf numFmtId="169" fontId="40" fillId="9" borderId="51" xfId="10" applyNumberFormat="1" applyFont="1" applyFill="1" applyBorder="1" applyAlignment="1" applyProtection="1">
      <alignment horizontal="center"/>
      <protection locked="0"/>
    </xf>
    <xf numFmtId="169" fontId="40" fillId="9" borderId="52" xfId="10" applyNumberFormat="1" applyFont="1" applyFill="1" applyBorder="1" applyAlignment="1" applyProtection="1">
      <alignment horizontal="center"/>
      <protection locked="0"/>
    </xf>
    <xf numFmtId="169" fontId="40" fillId="9" borderId="53" xfId="10" applyNumberFormat="1" applyFont="1" applyFill="1" applyBorder="1" applyAlignment="1" applyProtection="1">
      <alignment horizontal="center"/>
      <protection locked="0"/>
    </xf>
    <xf numFmtId="169" fontId="40" fillId="9" borderId="42" xfId="9" applyNumberFormat="1" applyFont="1" applyFill="1" applyBorder="1" applyAlignment="1" applyProtection="1">
      <alignment horizontal="center"/>
      <protection locked="0"/>
    </xf>
    <xf numFmtId="169" fontId="40" fillId="9" borderId="43" xfId="9" applyNumberFormat="1" applyFont="1" applyFill="1" applyBorder="1" applyAlignment="1" applyProtection="1">
      <alignment horizontal="center"/>
      <protection locked="0"/>
    </xf>
    <xf numFmtId="169" fontId="0" fillId="9" borderId="41" xfId="0" applyNumberFormat="1" applyFill="1" applyBorder="1" applyProtection="1">
      <protection locked="0"/>
    </xf>
    <xf numFmtId="169" fontId="0" fillId="9" borderId="42" xfId="0" applyNumberFormat="1" applyFill="1" applyBorder="1" applyProtection="1">
      <protection locked="0"/>
    </xf>
    <xf numFmtId="169" fontId="0" fillId="9" borderId="43" xfId="0" applyNumberFormat="1" applyFill="1" applyBorder="1" applyProtection="1">
      <protection locked="0"/>
    </xf>
    <xf numFmtId="0" fontId="0" fillId="0" borderId="0" xfId="0" applyAlignment="1">
      <alignment vertical="center" wrapText="1"/>
    </xf>
    <xf numFmtId="0" fontId="0" fillId="0" borderId="0" xfId="0" applyAlignment="1">
      <alignment wrapText="1"/>
    </xf>
    <xf numFmtId="169" fontId="4" fillId="4" borderId="0" xfId="0" applyNumberFormat="1" applyFont="1" applyFill="1" applyAlignment="1">
      <alignment horizontal="center" vertical="center" wrapText="1"/>
    </xf>
    <xf numFmtId="169" fontId="43" fillId="6" borderId="12" xfId="0" applyNumberFormat="1" applyFont="1" applyFill="1" applyBorder="1" applyAlignment="1">
      <alignment horizontal="center"/>
    </xf>
    <xf numFmtId="169" fontId="43" fillId="6" borderId="14" xfId="0" applyNumberFormat="1" applyFont="1" applyFill="1" applyBorder="1" applyAlignment="1">
      <alignment horizontal="center"/>
    </xf>
    <xf numFmtId="169" fontId="43" fillId="6" borderId="11" xfId="0" applyNumberFormat="1" applyFont="1" applyFill="1" applyBorder="1" applyAlignment="1">
      <alignment horizontal="center"/>
    </xf>
    <xf numFmtId="166" fontId="19" fillId="0" borderId="0" xfId="1" applyNumberFormat="1" applyFont="1" applyFill="1" applyBorder="1" applyAlignment="1">
      <alignment horizontal="left"/>
    </xf>
    <xf numFmtId="166" fontId="37" fillId="0" borderId="9" xfId="1" applyNumberFormat="1" applyFont="1" applyBorder="1" applyAlignment="1">
      <alignment horizontal="center" vertical="center"/>
    </xf>
    <xf numFmtId="166" fontId="37" fillId="0" borderId="20" xfId="1" applyNumberFormat="1" applyFont="1" applyBorder="1" applyAlignment="1">
      <alignment horizontal="center" vertical="center"/>
    </xf>
    <xf numFmtId="166" fontId="37" fillId="0" borderId="9" xfId="1" applyNumberFormat="1" applyFont="1" applyBorder="1" applyAlignment="1">
      <alignment horizontal="center" vertical="center" wrapText="1"/>
    </xf>
    <xf numFmtId="166" fontId="37" fillId="11" borderId="5" xfId="1" applyNumberFormat="1" applyFont="1" applyFill="1" applyBorder="1" applyAlignment="1">
      <alignment horizontal="center" vertical="center"/>
    </xf>
    <xf numFmtId="166" fontId="37" fillId="11" borderId="4" xfId="1" applyNumberFormat="1" applyFont="1" applyFill="1" applyBorder="1" applyAlignment="1">
      <alignment horizontal="center" vertical="center"/>
    </xf>
    <xf numFmtId="166" fontId="4" fillId="0" borderId="20" xfId="1" applyNumberFormat="1" applyFont="1" applyFill="1" applyBorder="1" applyAlignment="1">
      <alignment horizontal="center" vertical="center"/>
    </xf>
    <xf numFmtId="166" fontId="4" fillId="0" borderId="18" xfId="1" applyNumberFormat="1" applyFont="1" applyFill="1" applyBorder="1" applyAlignment="1">
      <alignment horizontal="center" vertical="center"/>
    </xf>
    <xf numFmtId="0" fontId="4" fillId="4" borderId="0" xfId="0" applyFont="1" applyFill="1" applyAlignment="1">
      <alignment horizontal="left" wrapText="1"/>
    </xf>
    <xf numFmtId="0" fontId="4" fillId="10" borderId="12" xfId="0" applyFont="1" applyFill="1" applyBorder="1" applyAlignment="1">
      <alignment horizontal="left" wrapText="1"/>
    </xf>
    <xf numFmtId="0" fontId="4" fillId="10" borderId="14" xfId="0" applyFont="1" applyFill="1" applyBorder="1" applyAlignment="1">
      <alignment horizontal="left" wrapText="1"/>
    </xf>
    <xf numFmtId="0" fontId="4" fillId="10" borderId="11" xfId="0" applyFont="1" applyFill="1" applyBorder="1" applyAlignment="1">
      <alignment horizontal="left" wrapText="1"/>
    </xf>
    <xf numFmtId="0" fontId="0" fillId="0" borderId="33" xfId="0" applyBorder="1" applyAlignment="1">
      <alignment horizontal="left" vertical="center" wrapText="1"/>
    </xf>
    <xf numFmtId="0" fontId="0" fillId="0" borderId="36" xfId="0" applyBorder="1" applyAlignment="1">
      <alignment horizontal="left" vertical="center" wrapText="1"/>
    </xf>
    <xf numFmtId="0" fontId="0" fillId="0" borderId="34" xfId="0" applyBorder="1" applyAlignment="1">
      <alignment horizontal="left" vertical="center" wrapText="1"/>
    </xf>
    <xf numFmtId="166" fontId="14" fillId="0" borderId="0" xfId="1" applyNumberFormat="1" applyFont="1" applyFill="1" applyAlignment="1">
      <alignment horizontal="center"/>
    </xf>
    <xf numFmtId="0" fontId="4" fillId="9" borderId="44" xfId="0" applyFont="1" applyFill="1" applyBorder="1" applyAlignment="1" applyProtection="1">
      <alignment horizontal="left" vertical="center" wrapText="1"/>
      <protection locked="0"/>
    </xf>
    <xf numFmtId="0" fontId="4" fillId="9" borderId="45" xfId="0" applyFont="1" applyFill="1" applyBorder="1" applyAlignment="1" applyProtection="1">
      <alignment horizontal="left" vertical="center" wrapText="1"/>
      <protection locked="0"/>
    </xf>
    <xf numFmtId="0" fontId="4" fillId="9" borderId="46" xfId="0" applyFont="1" applyFill="1" applyBorder="1" applyAlignment="1" applyProtection="1">
      <alignment horizontal="left" vertical="center" wrapText="1"/>
      <protection locked="0"/>
    </xf>
    <xf numFmtId="0" fontId="4" fillId="0" borderId="31" xfId="0" applyFont="1" applyBorder="1" applyAlignment="1">
      <alignment horizontal="left" vertical="top" wrapText="1"/>
    </xf>
    <xf numFmtId="0" fontId="4" fillId="0" borderId="31" xfId="0" applyFont="1" applyBorder="1" applyAlignment="1">
      <alignment horizontal="left" vertical="center" wrapText="1"/>
    </xf>
    <xf numFmtId="0" fontId="0" fillId="0" borderId="33" xfId="0" applyBorder="1" applyAlignment="1">
      <alignment horizontal="left" wrapText="1"/>
    </xf>
    <xf numFmtId="0" fontId="0" fillId="0" borderId="36" xfId="0" applyBorder="1" applyAlignment="1">
      <alignment horizontal="left" wrapText="1"/>
    </xf>
    <xf numFmtId="0" fontId="0" fillId="0" borderId="34" xfId="0" applyBorder="1" applyAlignment="1">
      <alignment horizontal="left" wrapText="1"/>
    </xf>
    <xf numFmtId="166" fontId="13" fillId="6" borderId="12" xfId="1" applyNumberFormat="1" applyFont="1" applyFill="1" applyBorder="1" applyAlignment="1">
      <alignment horizontal="left"/>
    </xf>
    <xf numFmtId="166" fontId="13" fillId="6" borderId="14" xfId="1" applyNumberFormat="1" applyFont="1" applyFill="1" applyBorder="1" applyAlignment="1">
      <alignment horizontal="left"/>
    </xf>
    <xf numFmtId="166" fontId="13" fillId="6" borderId="11" xfId="1" applyNumberFormat="1" applyFont="1" applyFill="1" applyBorder="1" applyAlignment="1">
      <alignment horizontal="left"/>
    </xf>
    <xf numFmtId="169" fontId="4" fillId="6" borderId="26" xfId="0" applyNumberFormat="1" applyFont="1" applyFill="1" applyBorder="1" applyAlignment="1">
      <alignment horizontal="center" vertical="center"/>
    </xf>
    <xf numFmtId="169" fontId="4" fillId="6" borderId="10" xfId="0" applyNumberFormat="1" applyFont="1" applyFill="1" applyBorder="1" applyAlignment="1">
      <alignment horizontal="center" vertical="center"/>
    </xf>
    <xf numFmtId="169" fontId="4" fillId="6" borderId="17" xfId="0" applyNumberFormat="1" applyFont="1" applyFill="1" applyBorder="1" applyAlignment="1">
      <alignment horizontal="center" vertical="center"/>
    </xf>
    <xf numFmtId="169" fontId="4" fillId="0" borderId="26" xfId="0" applyNumberFormat="1" applyFont="1" applyBorder="1" applyAlignment="1">
      <alignment horizontal="center" vertical="center" wrapText="1"/>
    </xf>
    <xf numFmtId="169" fontId="4" fillId="0" borderId="10" xfId="0" applyNumberFormat="1" applyFont="1" applyBorder="1" applyAlignment="1">
      <alignment horizontal="center" vertical="center" wrapText="1"/>
    </xf>
    <xf numFmtId="169" fontId="4" fillId="0" borderId="17" xfId="0" applyNumberFormat="1" applyFont="1" applyBorder="1" applyAlignment="1">
      <alignment horizontal="center" vertical="center" wrapText="1"/>
    </xf>
    <xf numFmtId="169" fontId="7" fillId="0" borderId="5" xfId="0" applyNumberFormat="1" applyFont="1" applyBorder="1" applyAlignment="1" applyProtection="1">
      <alignment horizontal="left" vertical="top" wrapText="1"/>
      <protection locked="0"/>
    </xf>
    <xf numFmtId="169" fontId="7" fillId="0" borderId="7" xfId="0" applyNumberFormat="1" applyFont="1" applyBorder="1" applyAlignment="1" applyProtection="1">
      <alignment horizontal="left" vertical="top" wrapText="1"/>
      <protection locked="0"/>
    </xf>
    <xf numFmtId="169" fontId="7" fillId="0" borderId="6" xfId="0" applyNumberFormat="1" applyFont="1" applyBorder="1" applyAlignment="1" applyProtection="1">
      <alignment horizontal="left" vertical="top" wrapText="1"/>
      <protection locked="0"/>
    </xf>
    <xf numFmtId="169" fontId="7" fillId="0" borderId="0" xfId="0" applyNumberFormat="1" applyFont="1" applyAlignment="1" applyProtection="1">
      <alignment horizontal="left" vertical="top" wrapText="1"/>
      <protection locked="0"/>
    </xf>
    <xf numFmtId="169" fontId="7" fillId="0" borderId="4" xfId="0" applyNumberFormat="1" applyFont="1" applyBorder="1" applyAlignment="1" applyProtection="1">
      <alignment horizontal="left" vertical="top" wrapText="1"/>
      <protection locked="0"/>
    </xf>
    <xf numFmtId="169" fontId="7" fillId="0" borderId="3" xfId="0" applyNumberFormat="1" applyFont="1" applyBorder="1" applyAlignment="1" applyProtection="1">
      <alignment horizontal="left" vertical="top" wrapText="1"/>
      <protection locked="0"/>
    </xf>
    <xf numFmtId="169" fontId="7" fillId="0" borderId="2" xfId="0" applyNumberFormat="1" applyFont="1" applyBorder="1" applyAlignment="1" applyProtection="1">
      <alignment horizontal="left" vertical="top" wrapText="1"/>
      <protection locked="0"/>
    </xf>
    <xf numFmtId="169" fontId="7" fillId="0" borderId="1" xfId="0" applyNumberFormat="1" applyFont="1" applyBorder="1" applyAlignment="1" applyProtection="1">
      <alignment horizontal="left" vertical="top" wrapText="1"/>
      <protection locked="0"/>
    </xf>
    <xf numFmtId="169" fontId="4" fillId="6" borderId="9" xfId="1" applyNumberFormat="1" applyFont="1" applyFill="1" applyBorder="1" applyAlignment="1">
      <alignment horizontal="left" vertical="center"/>
    </xf>
    <xf numFmtId="169" fontId="4" fillId="6" borderId="12" xfId="1" applyNumberFormat="1" applyFont="1" applyFill="1" applyBorder="1" applyAlignment="1">
      <alignment horizontal="left" vertical="center"/>
    </xf>
    <xf numFmtId="169" fontId="4" fillId="6" borderId="14" xfId="1" applyNumberFormat="1" applyFont="1" applyFill="1" applyBorder="1" applyAlignment="1">
      <alignment horizontal="left" vertical="center"/>
    </xf>
    <xf numFmtId="169" fontId="19" fillId="0" borderId="12" xfId="1" applyNumberFormat="1" applyFont="1" applyFill="1" applyBorder="1" applyAlignment="1">
      <alignment horizontal="center"/>
    </xf>
    <xf numFmtId="169" fontId="19" fillId="0" borderId="14" xfId="1" applyNumberFormat="1" applyFont="1" applyFill="1" applyBorder="1" applyAlignment="1">
      <alignment horizontal="center"/>
    </xf>
    <xf numFmtId="169" fontId="19" fillId="0" borderId="11" xfId="1" applyNumberFormat="1" applyFont="1" applyFill="1" applyBorder="1" applyAlignment="1">
      <alignment horizontal="center"/>
    </xf>
    <xf numFmtId="169" fontId="7" fillId="0" borderId="8" xfId="0" applyNumberFormat="1" applyFont="1" applyBorder="1" applyAlignment="1" applyProtection="1">
      <alignment horizontal="left" vertical="top" wrapText="1"/>
      <protection locked="0"/>
    </xf>
    <xf numFmtId="169" fontId="4" fillId="6" borderId="11" xfId="1" applyNumberFormat="1" applyFont="1" applyFill="1" applyBorder="1" applyAlignment="1">
      <alignment horizontal="left" vertical="center"/>
    </xf>
    <xf numFmtId="169" fontId="4" fillId="6" borderId="12" xfId="1" applyNumberFormat="1" applyFont="1" applyFill="1" applyBorder="1" applyAlignment="1">
      <alignment horizontal="left"/>
    </xf>
    <xf numFmtId="169" fontId="4" fillId="6" borderId="14" xfId="1" applyNumberFormat="1" applyFont="1" applyFill="1" applyBorder="1" applyAlignment="1">
      <alignment horizontal="left"/>
    </xf>
    <xf numFmtId="169" fontId="4" fillId="6" borderId="11" xfId="1" applyNumberFormat="1" applyFont="1" applyFill="1" applyBorder="1" applyAlignment="1">
      <alignment horizontal="left"/>
    </xf>
  </cellXfs>
  <cellStyles count="11">
    <cellStyle name="Comma" xfId="1" builtinId="3"/>
    <cellStyle name="Comma 2" xfId="6" xr:uid="{00000000-0005-0000-0000-000000000000}"/>
    <cellStyle name="Comma 3" xfId="5" xr:uid="{00000000-0005-0000-0000-000001000000}"/>
    <cellStyle name="Comma 4" xfId="8" xr:uid="{00000000-0005-0000-0000-000002000000}"/>
    <cellStyle name="Currency" xfId="2" builtinId="4"/>
    <cellStyle name="Currency 2" xfId="7" xr:uid="{00000000-0005-0000-0000-000003000000}"/>
    <cellStyle name="Currency 3" xfId="10" xr:uid="{28FF8123-AD0A-4B3A-91A9-4032D9EDC4F3}"/>
    <cellStyle name="Hyperlink" xfId="4" builtinId="8"/>
    <cellStyle name="Normal" xfId="0" builtinId="0"/>
    <cellStyle name="Normal 2" xfId="9" xr:uid="{7464C6F2-C74C-49F1-831C-50E22F6CAB2C}"/>
    <cellStyle name="Percent" xfId="3" builtinId="5"/>
  </cellStyles>
  <dxfs count="21">
    <dxf>
      <font>
        <color rgb="FF9C0006"/>
      </font>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B050"/>
      </font>
    </dxf>
    <dxf>
      <font>
        <color rgb="FF9C0006"/>
      </font>
    </dxf>
    <dxf>
      <font>
        <color rgb="FF00B050"/>
      </font>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124563</xdr:colOff>
      <xdr:row>22</xdr:row>
      <xdr:rowOff>109904</xdr:rowOff>
    </xdr:from>
    <xdr:to>
      <xdr:col>3</xdr:col>
      <xdr:colOff>601516</xdr:colOff>
      <xdr:row>23</xdr:row>
      <xdr:rowOff>178484</xdr:rowOff>
    </xdr:to>
    <xdr:pic>
      <xdr:nvPicPr>
        <xdr:cNvPr id="2" name="Imag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832" y="4659923"/>
          <a:ext cx="1085088" cy="259080"/>
        </a:xfrm>
        <a:prstGeom prst="rect">
          <a:avLst/>
        </a:prstGeom>
      </xdr:spPr>
    </xdr:pic>
    <xdr:clientData/>
  </xdr:twoCellAnchor>
  <xdr:twoCellAnchor editAs="oneCell">
    <xdr:from>
      <xdr:col>8</xdr:col>
      <xdr:colOff>285750</xdr:colOff>
      <xdr:row>20</xdr:row>
      <xdr:rowOff>95250</xdr:rowOff>
    </xdr:from>
    <xdr:to>
      <xdr:col>9</xdr:col>
      <xdr:colOff>982980</xdr:colOff>
      <xdr:row>24</xdr:row>
      <xdr:rowOff>9906</xdr:rowOff>
    </xdr:to>
    <xdr:pic>
      <xdr:nvPicPr>
        <xdr:cNvPr id="3" name="Imag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9827" y="4264269"/>
          <a:ext cx="1554480" cy="6766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03.cmhc-schl.gc.ca/hmip-pimh/fr" TargetMode="External"/><Relationship Id="rId2" Type="http://schemas.openxmlformats.org/officeDocument/2006/relationships/hyperlink" Target="https://www.cmhc-schl.gc.ca/professionnels/financement-de-projets-et-financement-hypothecaire/programmes-de-financement/toutes-les-opportunites-de-financement/programme-de-prets-pour-la-construction-dappartements" TargetMode="External"/><Relationship Id="rId1" Type="http://schemas.openxmlformats.org/officeDocument/2006/relationships/hyperlink" Target="https://www.cmhc-schl.gc.ca/fr/professionals/project-funding-and-mortgage-financing/mortgage-loan-insurance/multi-unit-insurance/mliselect"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tabSelected="1" zoomScaleNormal="100" workbookViewId="0">
      <selection activeCell="J3" sqref="J3"/>
    </sheetView>
  </sheetViews>
  <sheetFormatPr defaultColWidth="9.26953125" defaultRowHeight="14.5"/>
  <cols>
    <col min="1" max="1" width="3.36328125" customWidth="1"/>
    <col min="9" max="9" width="12.7265625" customWidth="1"/>
    <col min="10" max="10" width="21.7265625" customWidth="1"/>
  </cols>
  <sheetData>
    <row r="1" spans="2:11" ht="15" thickBot="1"/>
    <row r="2" spans="2:11" ht="37.5" thickBot="1">
      <c r="I2" s="17" t="s">
        <v>0</v>
      </c>
      <c r="J2" s="14" t="s">
        <v>1</v>
      </c>
    </row>
    <row r="3" spans="2:11" ht="19" thickBot="1">
      <c r="I3" s="15" t="s">
        <v>2</v>
      </c>
      <c r="J3" s="16" t="s">
        <v>3</v>
      </c>
    </row>
    <row r="5" spans="2:11">
      <c r="B5" s="407" t="s">
        <v>4</v>
      </c>
      <c r="C5" s="407"/>
      <c r="D5" s="407"/>
      <c r="E5" s="407"/>
      <c r="F5" s="407"/>
      <c r="G5" s="407"/>
      <c r="H5" s="407"/>
      <c r="I5" s="407"/>
      <c r="J5" s="407"/>
      <c r="K5" s="407"/>
    </row>
    <row r="6" spans="2:11">
      <c r="B6" s="407"/>
      <c r="C6" s="407"/>
      <c r="D6" s="407"/>
      <c r="E6" s="407"/>
      <c r="F6" s="407"/>
      <c r="G6" s="407"/>
      <c r="H6" s="407"/>
      <c r="I6" s="407"/>
      <c r="J6" s="407"/>
      <c r="K6" s="407"/>
    </row>
    <row r="7" spans="2:11">
      <c r="B7" s="407"/>
      <c r="C7" s="407"/>
      <c r="D7" s="407"/>
      <c r="E7" s="407"/>
      <c r="F7" s="407"/>
      <c r="G7" s="407"/>
      <c r="H7" s="407"/>
      <c r="I7" s="407"/>
      <c r="J7" s="407"/>
      <c r="K7" s="407"/>
    </row>
    <row r="8" spans="2:11">
      <c r="B8" s="407"/>
      <c r="C8" s="407"/>
      <c r="D8" s="407"/>
      <c r="E8" s="407"/>
      <c r="F8" s="407"/>
      <c r="G8" s="407"/>
      <c r="H8" s="407"/>
      <c r="I8" s="407"/>
      <c r="J8" s="407"/>
      <c r="K8" s="407"/>
    </row>
    <row r="9" spans="2:11">
      <c r="B9" s="407"/>
      <c r="C9" s="407"/>
      <c r="D9" s="407"/>
      <c r="E9" s="407"/>
      <c r="F9" s="407"/>
      <c r="G9" s="407"/>
      <c r="H9" s="407"/>
      <c r="I9" s="407"/>
      <c r="J9" s="407"/>
      <c r="K9" s="407"/>
    </row>
    <row r="10" spans="2:11">
      <c r="B10" s="407"/>
      <c r="C10" s="407"/>
      <c r="D10" s="407"/>
      <c r="E10" s="407"/>
      <c r="F10" s="407"/>
      <c r="G10" s="407"/>
      <c r="H10" s="407"/>
      <c r="I10" s="407"/>
      <c r="J10" s="407"/>
      <c r="K10" s="407"/>
    </row>
    <row r="11" spans="2:11">
      <c r="B11" s="407"/>
      <c r="C11" s="407"/>
      <c r="D11" s="407"/>
      <c r="E11" s="407"/>
      <c r="F11" s="407"/>
      <c r="G11" s="407"/>
      <c r="H11" s="407"/>
      <c r="I11" s="407"/>
      <c r="J11" s="407"/>
      <c r="K11" s="407"/>
    </row>
    <row r="12" spans="2:11">
      <c r="B12" s="407"/>
      <c r="C12" s="407"/>
      <c r="D12" s="407"/>
      <c r="E12" s="407"/>
      <c r="F12" s="407"/>
      <c r="G12" s="407"/>
      <c r="H12" s="407"/>
      <c r="I12" s="407"/>
      <c r="J12" s="407"/>
      <c r="K12" s="407"/>
    </row>
    <row r="13" spans="2:11">
      <c r="B13" s="407"/>
      <c r="C13" s="407"/>
      <c r="D13" s="407"/>
      <c r="E13" s="407"/>
      <c r="F13" s="407"/>
      <c r="G13" s="407"/>
      <c r="H13" s="407"/>
      <c r="I13" s="407"/>
      <c r="J13" s="407"/>
      <c r="K13" s="407"/>
    </row>
    <row r="14" spans="2:11">
      <c r="B14" s="407"/>
      <c r="C14" s="407"/>
      <c r="D14" s="407"/>
      <c r="E14" s="407"/>
      <c r="F14" s="407"/>
      <c r="G14" s="407"/>
      <c r="H14" s="407"/>
      <c r="I14" s="407"/>
      <c r="J14" s="407"/>
      <c r="K14" s="407"/>
    </row>
    <row r="15" spans="2:11">
      <c r="B15" s="407"/>
      <c r="C15" s="407"/>
      <c r="D15" s="407"/>
      <c r="E15" s="407"/>
      <c r="F15" s="407"/>
      <c r="G15" s="407"/>
      <c r="H15" s="407"/>
      <c r="I15" s="407"/>
      <c r="J15" s="407"/>
      <c r="K15" s="407"/>
    </row>
    <row r="16" spans="2:11">
      <c r="B16" s="407"/>
      <c r="C16" s="407"/>
      <c r="D16" s="407"/>
      <c r="E16" s="407"/>
      <c r="F16" s="407"/>
      <c r="G16" s="407"/>
      <c r="H16" s="407"/>
      <c r="I16" s="407"/>
      <c r="J16" s="407"/>
      <c r="K16" s="407"/>
    </row>
    <row r="17" spans="2:11">
      <c r="B17" s="408" t="s">
        <v>5</v>
      </c>
      <c r="C17" s="408"/>
      <c r="D17" s="408"/>
      <c r="E17" s="408"/>
      <c r="F17" s="408"/>
      <c r="G17" s="408"/>
      <c r="H17" s="408"/>
      <c r="I17" s="408"/>
      <c r="J17" s="408"/>
      <c r="K17" s="408"/>
    </row>
    <row r="18" spans="2:11">
      <c r="B18" s="408"/>
      <c r="C18" s="408"/>
      <c r="D18" s="408"/>
      <c r="E18" s="408"/>
      <c r="F18" s="408"/>
      <c r="G18" s="408"/>
      <c r="H18" s="408"/>
      <c r="I18" s="408"/>
      <c r="J18" s="408"/>
      <c r="K18" s="408"/>
    </row>
    <row r="19" spans="2:11">
      <c r="B19" s="408"/>
      <c r="C19" s="408"/>
      <c r="D19" s="408"/>
      <c r="E19" s="408"/>
      <c r="F19" s="408"/>
      <c r="G19" s="408"/>
      <c r="H19" s="408"/>
      <c r="I19" s="408"/>
      <c r="J19" s="408"/>
      <c r="K19" s="408"/>
    </row>
    <row r="20" spans="2:11">
      <c r="B20" s="408"/>
      <c r="C20" s="408"/>
      <c r="D20" s="408"/>
      <c r="E20" s="408"/>
      <c r="F20" s="408"/>
      <c r="G20" s="408"/>
      <c r="H20" s="408"/>
      <c r="I20" s="408"/>
      <c r="J20" s="408"/>
      <c r="K20" s="408"/>
    </row>
  </sheetData>
  <sheetProtection algorithmName="SHA-512" hashValue="eiCOmLmTc/Yw0Gj+eUEaRJ0OiQQu5Wa2Hjdexf6ZDVDKQWCb4os2K2n8LoBnuqsonIMcA0VNse4NMsflAbbTEg==" saltValue="bflYooQ1j9zekVWIN3tSHQ==" spinCount="100000" sheet="1" objects="1" scenarios="1"/>
  <mergeCells count="2">
    <mergeCell ref="B5:K16"/>
    <mergeCell ref="B17:K20"/>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FF22A-190C-4883-B438-5BD8958DFCD6}">
  <dimension ref="A1:AA36"/>
  <sheetViews>
    <sheetView showGridLines="0" zoomScale="80" zoomScaleNormal="80" workbookViewId="0">
      <selection activeCell="D6" sqref="D6"/>
    </sheetView>
  </sheetViews>
  <sheetFormatPr defaultColWidth="9.08984375" defaultRowHeight="14.5"/>
  <cols>
    <col min="1" max="1" width="9.08984375" style="63"/>
    <col min="2" max="2" width="52" style="63" customWidth="1"/>
    <col min="3" max="3" width="25.7265625" style="63" customWidth="1"/>
    <col min="4" max="4" width="14.81640625" style="63" customWidth="1"/>
    <col min="5" max="5" width="17.08984375" style="63" customWidth="1"/>
    <col min="6" max="6" width="9.08984375" style="63"/>
    <col min="7" max="7" width="15.81640625" style="63" customWidth="1"/>
    <col min="8" max="16" width="9.08984375" style="63"/>
    <col min="17" max="17" width="0" style="63" hidden="1" customWidth="1"/>
    <col min="18" max="26" width="9.08984375" style="63"/>
    <col min="27" max="28" width="0" style="63" hidden="1" customWidth="1"/>
    <col min="29" max="16384" width="9.08984375" style="63"/>
  </cols>
  <sheetData>
    <row r="1" spans="1:27" ht="25.15" customHeight="1" thickBot="1">
      <c r="A1" s="107" t="s">
        <v>6</v>
      </c>
      <c r="B1" s="396"/>
      <c r="C1" s="397"/>
    </row>
    <row r="2" spans="1:27" ht="25.15" customHeight="1" thickBot="1"/>
    <row r="3" spans="1:27" ht="25.15" customHeight="1" thickBot="1">
      <c r="B3" s="410" t="s">
        <v>7</v>
      </c>
      <c r="C3" s="411"/>
      <c r="D3" s="412"/>
    </row>
    <row r="4" spans="1:27" ht="30.65" customHeight="1" thickBot="1">
      <c r="B4" s="338" t="s">
        <v>8</v>
      </c>
      <c r="C4" s="339" t="s">
        <v>9</v>
      </c>
      <c r="D4" s="398" t="s">
        <v>10</v>
      </c>
      <c r="AA4" s="63" t="s">
        <v>11</v>
      </c>
    </row>
    <row r="5" spans="1:27">
      <c r="B5" s="340" t="s">
        <v>12</v>
      </c>
      <c r="C5" s="399" t="s">
        <v>13</v>
      </c>
      <c r="D5" s="404"/>
      <c r="AA5" s="63" t="s">
        <v>14</v>
      </c>
    </row>
    <row r="6" spans="1:27">
      <c r="B6" s="341" t="s">
        <v>15</v>
      </c>
      <c r="C6" s="400" t="s">
        <v>13</v>
      </c>
      <c r="D6" s="405"/>
      <c r="AA6" s="63" t="s">
        <v>16</v>
      </c>
    </row>
    <row r="7" spans="1:27">
      <c r="B7" s="341" t="s">
        <v>17</v>
      </c>
      <c r="C7" s="400"/>
      <c r="D7" s="405"/>
    </row>
    <row r="8" spans="1:27">
      <c r="B8" s="341" t="s">
        <v>18</v>
      </c>
      <c r="C8" s="400"/>
      <c r="D8" s="405"/>
    </row>
    <row r="9" spans="1:27">
      <c r="B9" s="342" t="s">
        <v>19</v>
      </c>
      <c r="C9" s="400"/>
      <c r="D9" s="405"/>
    </row>
    <row r="10" spans="1:27">
      <c r="B10" s="402" t="s">
        <v>20</v>
      </c>
      <c r="C10" s="400"/>
      <c r="D10" s="405"/>
    </row>
    <row r="11" spans="1:27" ht="15" thickBot="1">
      <c r="B11" s="403" t="s">
        <v>20</v>
      </c>
      <c r="C11" s="401"/>
      <c r="D11" s="406"/>
    </row>
    <row r="12" spans="1:27">
      <c r="B12" s="340" t="s">
        <v>21</v>
      </c>
      <c r="C12" s="399"/>
      <c r="D12" s="404"/>
    </row>
    <row r="13" spans="1:27">
      <c r="B13" s="341" t="s">
        <v>22</v>
      </c>
      <c r="C13" s="400"/>
      <c r="D13" s="405"/>
    </row>
    <row r="14" spans="1:27">
      <c r="B14" s="341" t="s">
        <v>23</v>
      </c>
      <c r="C14" s="400"/>
      <c r="D14" s="405"/>
    </row>
    <row r="15" spans="1:27">
      <c r="B15" s="341" t="s">
        <v>24</v>
      </c>
      <c r="C15" s="400"/>
      <c r="D15" s="405"/>
    </row>
    <row r="16" spans="1:27">
      <c r="B16" s="341" t="s">
        <v>25</v>
      </c>
      <c r="C16" s="400"/>
      <c r="D16" s="405"/>
    </row>
    <row r="17" spans="2:8">
      <c r="B17" s="341" t="s">
        <v>26</v>
      </c>
      <c r="C17" s="400"/>
      <c r="D17" s="405"/>
    </row>
    <row r="18" spans="2:8">
      <c r="B18" s="341" t="s">
        <v>27</v>
      </c>
      <c r="C18" s="400"/>
      <c r="D18" s="405"/>
    </row>
    <row r="19" spans="2:8">
      <c r="B19" s="341" t="s">
        <v>28</v>
      </c>
      <c r="C19" s="400"/>
      <c r="D19" s="405"/>
    </row>
    <row r="20" spans="2:8">
      <c r="B20" s="341" t="s">
        <v>29</v>
      </c>
      <c r="C20" s="400"/>
      <c r="D20" s="405"/>
    </row>
    <row r="21" spans="2:8">
      <c r="B21" s="341" t="s">
        <v>30</v>
      </c>
      <c r="C21" s="400"/>
      <c r="D21" s="405"/>
    </row>
    <row r="22" spans="2:8">
      <c r="B22" s="342" t="s">
        <v>31</v>
      </c>
      <c r="C22" s="400"/>
      <c r="D22" s="405"/>
    </row>
    <row r="23" spans="2:8">
      <c r="B23" s="402" t="s">
        <v>20</v>
      </c>
      <c r="C23" s="400"/>
      <c r="D23" s="405"/>
    </row>
    <row r="24" spans="2:8" ht="15" thickBot="1">
      <c r="B24" s="403" t="s">
        <v>20</v>
      </c>
      <c r="C24" s="401"/>
      <c r="D24" s="406"/>
    </row>
    <row r="25" spans="2:8">
      <c r="B25" s="340" t="s">
        <v>32</v>
      </c>
      <c r="C25" s="399"/>
      <c r="D25" s="404"/>
    </row>
    <row r="26" spans="2:8">
      <c r="B26" s="341" t="s">
        <v>33</v>
      </c>
      <c r="C26" s="400"/>
      <c r="D26" s="405"/>
    </row>
    <row r="27" spans="2:8">
      <c r="B27" s="341" t="s">
        <v>34</v>
      </c>
      <c r="C27" s="400"/>
      <c r="D27" s="405"/>
      <c r="E27" s="343"/>
      <c r="F27" s="343"/>
      <c r="G27" s="343"/>
      <c r="H27" s="343"/>
    </row>
    <row r="28" spans="2:8">
      <c r="B28" s="341" t="s">
        <v>35</v>
      </c>
      <c r="C28" s="400"/>
      <c r="D28" s="405"/>
      <c r="E28" s="343"/>
      <c r="F28" s="343"/>
      <c r="G28" s="343"/>
      <c r="H28" s="343"/>
    </row>
    <row r="29" spans="2:8">
      <c r="B29" s="341" t="s">
        <v>36</v>
      </c>
      <c r="C29" s="400"/>
      <c r="D29" s="405"/>
      <c r="E29" s="343"/>
      <c r="F29" s="343"/>
      <c r="G29" s="343"/>
      <c r="H29" s="343"/>
    </row>
    <row r="30" spans="2:8">
      <c r="B30" s="341" t="s">
        <v>37</v>
      </c>
      <c r="C30" s="400"/>
      <c r="D30" s="405"/>
      <c r="E30" s="343"/>
      <c r="F30" s="343"/>
      <c r="G30" s="343"/>
      <c r="H30" s="343"/>
    </row>
    <row r="31" spans="2:8">
      <c r="B31" s="341" t="s">
        <v>38</v>
      </c>
      <c r="C31" s="400"/>
      <c r="D31" s="405"/>
      <c r="E31" s="343"/>
      <c r="F31" s="343"/>
      <c r="G31" s="343"/>
      <c r="H31" s="343"/>
    </row>
    <row r="32" spans="2:8" ht="14.5" customHeight="1">
      <c r="B32" s="341" t="s">
        <v>39</v>
      </c>
      <c r="C32" s="400"/>
      <c r="D32" s="405"/>
      <c r="E32" s="409"/>
      <c r="F32" s="111"/>
      <c r="G32" s="409"/>
      <c r="H32" s="343"/>
    </row>
    <row r="33" spans="2:8">
      <c r="B33" s="402" t="s">
        <v>20</v>
      </c>
      <c r="C33" s="400"/>
      <c r="D33" s="405"/>
      <c r="E33" s="409"/>
      <c r="F33" s="344"/>
      <c r="G33" s="409"/>
      <c r="H33" s="343"/>
    </row>
    <row r="34" spans="2:8" ht="15" thickBot="1">
      <c r="B34" s="403" t="s">
        <v>20</v>
      </c>
      <c r="C34" s="401"/>
      <c r="D34" s="406"/>
      <c r="E34" s="409"/>
      <c r="F34" s="111"/>
      <c r="G34" s="409"/>
      <c r="H34" s="343"/>
    </row>
    <row r="35" spans="2:8" ht="15" thickBot="1">
      <c r="B35" s="345" t="s">
        <v>40</v>
      </c>
      <c r="C35" s="346">
        <f>SUM(C5:C34)</f>
        <v>0</v>
      </c>
      <c r="D35" s="308"/>
      <c r="E35" s="347"/>
      <c r="F35" s="111"/>
      <c r="G35" s="347"/>
      <c r="H35" s="343"/>
    </row>
    <row r="36" spans="2:8">
      <c r="E36" s="343"/>
      <c r="F36" s="343"/>
      <c r="G36" s="343"/>
      <c r="H36" s="343"/>
    </row>
  </sheetData>
  <sheetProtection sheet="1" objects="1" scenarios="1"/>
  <mergeCells count="3">
    <mergeCell ref="E32:E34"/>
    <mergeCell ref="G32:G34"/>
    <mergeCell ref="B3:D3"/>
  </mergeCells>
  <dataValidations count="1">
    <dataValidation type="list" allowBlank="1" showInputMessage="1" showErrorMessage="1" sqref="D5:D34" xr:uid="{2B1D4289-7078-4BBA-9700-35E4A6872B90}">
      <formula1>$AA$4:$AA$6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3"/>
  <sheetViews>
    <sheetView showGridLines="0" zoomScale="80" zoomScaleNormal="80" workbookViewId="0">
      <selection activeCell="D35" sqref="D35"/>
    </sheetView>
  </sheetViews>
  <sheetFormatPr defaultColWidth="18.7265625" defaultRowHeight="14.5"/>
  <cols>
    <col min="1" max="1" width="3.26953125" customWidth="1"/>
    <col min="2" max="2" width="82.81640625" customWidth="1"/>
    <col min="3" max="3" width="16.81640625" customWidth="1"/>
    <col min="4" max="4" width="16.26953125" customWidth="1"/>
    <col min="5" max="5" width="20.08984375" customWidth="1"/>
    <col min="6" max="8" width="18.7265625" customWidth="1"/>
    <col min="9" max="9" width="51.08984375" customWidth="1"/>
    <col min="10" max="10" width="20.7265625" customWidth="1"/>
    <col min="11" max="11" width="28.36328125" customWidth="1"/>
    <col min="12" max="12" width="10.7265625" customWidth="1"/>
    <col min="13" max="13" width="9.26953125" customWidth="1"/>
    <col min="15" max="15" width="21.7265625" hidden="1" customWidth="1"/>
    <col min="16" max="19" width="18.7265625" customWidth="1"/>
    <col min="20" max="20" width="52.36328125" customWidth="1"/>
    <col min="21" max="21" width="55.36328125" customWidth="1"/>
  </cols>
  <sheetData>
    <row r="1" spans="1:24" ht="177.65" customHeight="1" thickBot="1">
      <c r="A1" s="47"/>
      <c r="B1" s="422" t="s">
        <v>41</v>
      </c>
      <c r="C1" s="423"/>
      <c r="D1" s="423"/>
      <c r="E1" s="423"/>
      <c r="F1" s="423"/>
      <c r="G1" s="423"/>
      <c r="H1" s="423"/>
      <c r="I1" s="423"/>
      <c r="J1" s="423"/>
      <c r="K1" s="423"/>
      <c r="L1" s="424"/>
      <c r="M1" s="1"/>
      <c r="N1" s="421"/>
      <c r="O1" s="421"/>
      <c r="P1" s="421"/>
      <c r="Q1" s="421"/>
      <c r="R1" s="421"/>
      <c r="S1" s="421"/>
      <c r="T1" s="421"/>
      <c r="U1" s="421"/>
      <c r="V1" s="421"/>
      <c r="W1" s="421"/>
      <c r="X1" s="421"/>
    </row>
    <row r="2" spans="1:24">
      <c r="A2" s="42"/>
      <c r="B2" s="42"/>
      <c r="C2" s="42"/>
      <c r="D2" s="42"/>
      <c r="E2" s="42"/>
      <c r="F2" s="42"/>
      <c r="G2" s="42"/>
      <c r="H2" s="42"/>
      <c r="I2" s="42"/>
      <c r="J2" s="42"/>
      <c r="K2" s="42"/>
      <c r="L2" s="42"/>
      <c r="M2" s="13"/>
      <c r="N2" s="13"/>
    </row>
    <row r="3" spans="1:24" ht="21.75" customHeight="1" thickBot="1">
      <c r="A3" s="428" t="s">
        <v>42</v>
      </c>
      <c r="B3" s="428"/>
      <c r="C3" s="428"/>
      <c r="D3" s="428"/>
      <c r="E3" s="428"/>
      <c r="F3" s="428"/>
      <c r="G3" s="428"/>
      <c r="H3" s="428"/>
      <c r="I3" s="428"/>
      <c r="J3" s="428"/>
      <c r="K3" s="428"/>
      <c r="L3" s="428"/>
      <c r="M3" s="1"/>
      <c r="N3" s="2"/>
    </row>
    <row r="4" spans="1:24" ht="18" customHeight="1" thickBot="1">
      <c r="A4" s="10"/>
      <c r="B4" s="437" t="s">
        <v>43</v>
      </c>
      <c r="C4" s="438"/>
      <c r="D4" s="438"/>
      <c r="E4" s="438"/>
      <c r="F4" s="438"/>
      <c r="G4" s="438"/>
      <c r="H4" s="438"/>
      <c r="I4" s="438"/>
      <c r="J4" s="438"/>
      <c r="K4" s="439"/>
      <c r="L4" s="13"/>
      <c r="M4" s="13"/>
      <c r="N4" s="12"/>
    </row>
    <row r="5" spans="1:24" ht="18" customHeight="1" thickBot="1">
      <c r="A5" s="10"/>
      <c r="B5" s="22"/>
      <c r="C5" s="43"/>
      <c r="D5" s="43"/>
      <c r="E5" s="43"/>
      <c r="F5" s="43"/>
      <c r="G5" s="43"/>
      <c r="H5" s="22"/>
      <c r="I5" s="22"/>
      <c r="J5" s="44"/>
      <c r="K5" s="22"/>
      <c r="L5" s="13"/>
      <c r="M5" s="13"/>
      <c r="N5" s="12"/>
      <c r="O5" s="10" t="s">
        <v>44</v>
      </c>
    </row>
    <row r="6" spans="1:24" ht="46.5" customHeight="1" thickBot="1">
      <c r="A6" s="10"/>
      <c r="B6" s="23" t="s">
        <v>45</v>
      </c>
      <c r="C6" s="429"/>
      <c r="D6" s="430"/>
      <c r="E6" s="430"/>
      <c r="F6" s="430"/>
      <c r="G6" s="431"/>
      <c r="H6" s="21"/>
      <c r="I6" s="18"/>
      <c r="J6" s="20"/>
      <c r="K6" s="18"/>
      <c r="L6" s="13"/>
      <c r="M6" s="13"/>
      <c r="N6" s="12"/>
      <c r="O6" s="348" t="s">
        <v>46</v>
      </c>
    </row>
    <row r="7" spans="1:24" ht="15" thickBot="1">
      <c r="A7" s="10"/>
      <c r="B7" s="19"/>
      <c r="C7" s="43"/>
      <c r="D7" s="43"/>
      <c r="E7" s="43"/>
      <c r="F7" s="43"/>
      <c r="G7" s="43"/>
      <c r="H7" s="19"/>
      <c r="I7" s="19"/>
      <c r="J7" s="46"/>
      <c r="K7" s="19"/>
      <c r="L7" s="13"/>
      <c r="M7" s="13"/>
      <c r="N7" s="12"/>
      <c r="O7" t="s">
        <v>47</v>
      </c>
    </row>
    <row r="8" spans="1:24" ht="19" thickBot="1">
      <c r="A8" s="10"/>
      <c r="B8" s="437" t="s">
        <v>48</v>
      </c>
      <c r="C8" s="438"/>
      <c r="D8" s="438"/>
      <c r="E8" s="438"/>
      <c r="F8" s="438"/>
      <c r="G8" s="438"/>
      <c r="H8" s="438"/>
      <c r="I8" s="438"/>
      <c r="J8" s="438"/>
      <c r="K8" s="439"/>
      <c r="L8" s="13"/>
      <c r="M8" s="13"/>
      <c r="N8" s="12"/>
      <c r="O8" t="s">
        <v>49</v>
      </c>
    </row>
    <row r="9" spans="1:24">
      <c r="A9" s="10"/>
      <c r="B9" s="22"/>
      <c r="C9" s="22"/>
      <c r="D9" s="22"/>
      <c r="E9" s="22"/>
      <c r="F9" s="22"/>
      <c r="G9" s="22"/>
      <c r="H9" s="22"/>
      <c r="I9" s="22"/>
      <c r="J9" s="44"/>
      <c r="K9" s="22"/>
      <c r="L9" s="13"/>
      <c r="M9" s="13"/>
      <c r="N9" s="12"/>
      <c r="O9" t="s">
        <v>50</v>
      </c>
    </row>
    <row r="10" spans="1:24" ht="30.4" customHeight="1">
      <c r="A10" s="10"/>
      <c r="B10" s="48" t="s">
        <v>51</v>
      </c>
      <c r="C10" s="425" t="s">
        <v>52</v>
      </c>
      <c r="D10" s="426"/>
      <c r="E10" s="426"/>
      <c r="F10" s="426"/>
      <c r="G10" s="426"/>
      <c r="H10" s="427"/>
      <c r="I10" s="392" t="s">
        <v>53</v>
      </c>
      <c r="J10" s="31"/>
      <c r="K10" s="31"/>
      <c r="L10" s="13"/>
      <c r="M10" s="13"/>
      <c r="N10" s="60"/>
    </row>
    <row r="11" spans="1:24" ht="30" customHeight="1">
      <c r="A11" s="10"/>
      <c r="B11" s="24" t="s">
        <v>54</v>
      </c>
      <c r="C11" s="434" t="s">
        <v>55</v>
      </c>
      <c r="D11" s="435"/>
      <c r="E11" s="435"/>
      <c r="F11" s="435"/>
      <c r="G11" s="435"/>
      <c r="H11" s="436"/>
      <c r="I11" s="392" t="s">
        <v>56</v>
      </c>
      <c r="K11" s="30"/>
      <c r="L11" s="13"/>
      <c r="M11" s="13"/>
      <c r="N11" s="12"/>
      <c r="O11" s="10" t="s">
        <v>57</v>
      </c>
    </row>
    <row r="12" spans="1:24" ht="31.5" customHeight="1">
      <c r="A12" s="10"/>
      <c r="B12" s="24" t="s">
        <v>58</v>
      </c>
      <c r="C12" s="425" t="s">
        <v>59</v>
      </c>
      <c r="D12" s="426"/>
      <c r="E12" s="426"/>
      <c r="F12" s="426"/>
      <c r="G12" s="426"/>
      <c r="H12" s="427"/>
      <c r="I12" s="29" t="s">
        <v>60</v>
      </c>
      <c r="J12" s="29"/>
      <c r="L12" s="13"/>
      <c r="M12" s="13"/>
      <c r="N12" s="61"/>
      <c r="O12" t="s">
        <v>61</v>
      </c>
    </row>
    <row r="13" spans="1:24" ht="26.65" customHeight="1">
      <c r="A13" s="10"/>
      <c r="B13" s="24" t="s">
        <v>62</v>
      </c>
      <c r="C13" s="27" t="s">
        <v>63</v>
      </c>
      <c r="D13" s="28"/>
      <c r="E13" s="18"/>
      <c r="F13" s="18"/>
      <c r="G13" s="18"/>
      <c r="H13" s="18"/>
      <c r="I13" s="18"/>
      <c r="J13" s="20"/>
      <c r="K13" s="18"/>
      <c r="L13" s="13"/>
      <c r="M13" s="13"/>
      <c r="N13" s="12"/>
      <c r="O13" t="s">
        <v>64</v>
      </c>
    </row>
    <row r="14" spans="1:24" ht="15" thickBot="1">
      <c r="A14" s="10"/>
      <c r="B14" s="19"/>
      <c r="C14" s="19"/>
      <c r="D14" s="19"/>
      <c r="E14" s="19"/>
      <c r="F14" s="19"/>
      <c r="G14" s="19"/>
      <c r="H14" s="19"/>
      <c r="I14" s="19"/>
      <c r="J14" s="45"/>
      <c r="K14" s="19"/>
      <c r="L14" s="13"/>
      <c r="M14" s="13"/>
      <c r="N14" s="12"/>
      <c r="O14" t="s">
        <v>65</v>
      </c>
    </row>
    <row r="15" spans="1:24" ht="19" thickBot="1">
      <c r="A15" s="10"/>
      <c r="B15" s="437" t="s">
        <v>66</v>
      </c>
      <c r="C15" s="438"/>
      <c r="D15" s="438"/>
      <c r="E15" s="438"/>
      <c r="F15" s="438"/>
      <c r="G15" s="438"/>
      <c r="H15" s="438"/>
      <c r="I15" s="438"/>
      <c r="J15" s="438"/>
      <c r="K15" s="439"/>
      <c r="L15" s="13"/>
      <c r="M15" s="13"/>
      <c r="N15" s="12"/>
      <c r="O15" t="s">
        <v>67</v>
      </c>
    </row>
    <row r="16" spans="1:24" ht="15" thickBot="1">
      <c r="A16" s="10"/>
      <c r="B16" s="22"/>
      <c r="C16" s="22"/>
      <c r="D16" s="22"/>
      <c r="E16" s="22"/>
      <c r="F16" s="43"/>
      <c r="G16" s="22"/>
      <c r="H16" s="22"/>
      <c r="I16" s="22"/>
      <c r="J16" s="41"/>
      <c r="K16" s="22"/>
      <c r="L16" s="13"/>
      <c r="M16" s="13"/>
      <c r="N16" s="12"/>
    </row>
    <row r="17" spans="1:20" ht="14.65" customHeight="1">
      <c r="A17" s="10"/>
      <c r="B17" s="433" t="s">
        <v>68</v>
      </c>
      <c r="C17" s="32" t="s">
        <v>69</v>
      </c>
      <c r="D17" s="26"/>
      <c r="E17" s="34"/>
      <c r="F17" s="49"/>
      <c r="G17" s="35"/>
      <c r="H17" s="18"/>
      <c r="I17" s="18"/>
      <c r="J17" s="26"/>
      <c r="K17" s="18"/>
      <c r="L17" s="13"/>
      <c r="M17" s="13"/>
      <c r="N17" s="12"/>
      <c r="O17" s="10" t="s">
        <v>70</v>
      </c>
    </row>
    <row r="18" spans="1:20">
      <c r="A18" s="10"/>
      <c r="B18" s="433"/>
      <c r="C18" s="33" t="s">
        <v>71</v>
      </c>
      <c r="D18" s="26"/>
      <c r="E18" s="34"/>
      <c r="F18" s="50"/>
      <c r="G18" s="35"/>
      <c r="H18" s="18"/>
      <c r="I18" s="18"/>
      <c r="J18" s="26"/>
      <c r="K18" s="18"/>
      <c r="L18" s="13"/>
      <c r="M18" s="13"/>
      <c r="N18" s="12"/>
    </row>
    <row r="19" spans="1:20" ht="15" thickBot="1">
      <c r="A19" s="10"/>
      <c r="B19" s="433"/>
      <c r="C19" s="33" t="s">
        <v>72</v>
      </c>
      <c r="D19" s="26"/>
      <c r="E19" s="34"/>
      <c r="F19" s="51"/>
      <c r="G19" s="35"/>
      <c r="H19" s="18"/>
      <c r="I19" s="18"/>
      <c r="J19" s="26"/>
      <c r="K19" s="18"/>
      <c r="L19" s="13"/>
      <c r="M19" s="13"/>
      <c r="N19" s="12"/>
      <c r="O19" s="11">
        <f>C6</f>
        <v>0</v>
      </c>
    </row>
    <row r="20" spans="1:20">
      <c r="A20" s="10"/>
      <c r="B20" s="18"/>
      <c r="C20" s="18"/>
      <c r="D20" s="18"/>
      <c r="E20" s="18"/>
      <c r="F20" s="22"/>
      <c r="G20" s="18"/>
      <c r="H20" s="18"/>
      <c r="I20" s="18"/>
      <c r="J20" s="26"/>
      <c r="K20" s="18"/>
      <c r="L20" s="13"/>
      <c r="M20" s="13"/>
      <c r="N20" s="12"/>
      <c r="O20" s="10"/>
    </row>
    <row r="21" spans="1:20" ht="14.65" customHeight="1">
      <c r="A21" s="10"/>
      <c r="B21" s="432" t="s">
        <v>73</v>
      </c>
      <c r="C21" s="25" t="s">
        <v>74</v>
      </c>
      <c r="D21" s="18"/>
      <c r="E21" s="18"/>
      <c r="F21" s="18"/>
      <c r="G21" s="18"/>
      <c r="H21" s="18"/>
      <c r="I21" s="18"/>
      <c r="J21" s="26"/>
      <c r="K21" s="18"/>
      <c r="L21" s="13"/>
      <c r="M21" s="13"/>
      <c r="N21" s="12"/>
      <c r="O21" s="10"/>
    </row>
    <row r="22" spans="1:20">
      <c r="A22" s="10"/>
      <c r="B22" s="432"/>
      <c r="C22" s="25" t="s">
        <v>75</v>
      </c>
      <c r="D22" s="18"/>
      <c r="E22" s="18"/>
      <c r="F22" s="18"/>
      <c r="G22" s="18"/>
      <c r="H22" s="18"/>
      <c r="I22" s="18"/>
      <c r="J22" s="26"/>
      <c r="K22" s="18"/>
      <c r="L22" s="13"/>
      <c r="M22" s="13"/>
      <c r="N22" s="12"/>
      <c r="O22" s="10"/>
    </row>
    <row r="23" spans="1:20" ht="13.5" customHeight="1">
      <c r="A23" s="10"/>
      <c r="B23" s="432"/>
      <c r="C23" t="s">
        <v>76</v>
      </c>
      <c r="D23" s="18"/>
      <c r="E23" s="18"/>
      <c r="F23" s="18"/>
      <c r="G23" s="18"/>
      <c r="H23" s="18"/>
      <c r="I23" s="18"/>
      <c r="J23" s="26"/>
      <c r="K23" s="18"/>
      <c r="L23" s="13"/>
      <c r="M23" s="13"/>
      <c r="N23" s="12"/>
      <c r="O23" s="10"/>
    </row>
    <row r="24" spans="1:20" ht="13.5" customHeight="1">
      <c r="A24" s="10"/>
      <c r="B24" s="432"/>
      <c r="C24" s="40" t="s">
        <v>77</v>
      </c>
      <c r="D24" s="18"/>
      <c r="E24" s="18"/>
      <c r="F24" s="18"/>
      <c r="G24" s="18"/>
      <c r="H24" s="18"/>
      <c r="I24" s="18"/>
      <c r="J24" s="26"/>
      <c r="K24" s="18"/>
      <c r="L24" s="13"/>
      <c r="M24" s="13"/>
      <c r="N24" s="12"/>
      <c r="O24" s="10"/>
    </row>
    <row r="25" spans="1:20">
      <c r="A25" s="10"/>
      <c r="B25" s="432"/>
      <c r="C25" s="25" t="s">
        <v>78</v>
      </c>
      <c r="D25" s="18"/>
      <c r="E25" s="18"/>
      <c r="F25" s="18"/>
      <c r="G25" s="18"/>
      <c r="H25" s="18"/>
      <c r="I25" s="18"/>
      <c r="J25" s="26"/>
      <c r="K25" s="18"/>
      <c r="L25" s="13"/>
      <c r="M25" s="13"/>
      <c r="N25" s="12"/>
      <c r="O25" s="10"/>
    </row>
    <row r="26" spans="1:20" ht="15" thickBot="1">
      <c r="A26" s="10"/>
      <c r="B26" s="18"/>
      <c r="C26" s="18"/>
      <c r="D26" s="18"/>
      <c r="E26" s="18"/>
      <c r="F26" s="18"/>
      <c r="G26" s="18"/>
      <c r="H26" s="18"/>
      <c r="I26" s="19"/>
      <c r="J26" s="45"/>
      <c r="K26" s="18"/>
      <c r="L26" s="13"/>
      <c r="M26" s="13"/>
      <c r="N26" s="12"/>
      <c r="O26" s="10"/>
    </row>
    <row r="27" spans="1:20" ht="15" thickBot="1">
      <c r="A27" s="1"/>
      <c r="B27" s="36"/>
      <c r="C27" s="37"/>
      <c r="D27" s="37"/>
      <c r="E27" s="38"/>
      <c r="F27" s="38"/>
      <c r="G27" s="39"/>
      <c r="I27" s="52" t="s">
        <v>79</v>
      </c>
      <c r="J27" s="53" t="s">
        <v>80</v>
      </c>
      <c r="K27" s="7"/>
      <c r="L27" s="13"/>
      <c r="M27" s="13"/>
      <c r="N27" s="12"/>
    </row>
    <row r="28" spans="1:20" ht="24.75" customHeight="1">
      <c r="A28" s="1"/>
      <c r="B28" s="414" t="s">
        <v>81</v>
      </c>
      <c r="C28" s="416" t="s">
        <v>82</v>
      </c>
      <c r="D28" s="416" t="s">
        <v>83</v>
      </c>
      <c r="E28" s="416" t="s">
        <v>84</v>
      </c>
      <c r="F28" s="416" t="s">
        <v>85</v>
      </c>
      <c r="G28" s="416" t="str">
        <f>IF($C$6=O6,O12,IF($C$6=O7,O13,IF($C$6=O8,O14,IF($C$6=O9,O15,""))))</f>
        <v/>
      </c>
      <c r="H28" s="416" t="s">
        <v>86</v>
      </c>
      <c r="I28" s="417" t="s">
        <v>87</v>
      </c>
      <c r="J28" s="418" t="s">
        <v>87</v>
      </c>
      <c r="K28" s="419" t="s">
        <v>88</v>
      </c>
      <c r="L28" s="13"/>
      <c r="M28" s="13"/>
      <c r="N28" s="3"/>
    </row>
    <row r="29" spans="1:20" ht="24" customHeight="1">
      <c r="A29" s="393"/>
      <c r="B29" s="415" t="s">
        <v>81</v>
      </c>
      <c r="C29" s="416" t="s">
        <v>89</v>
      </c>
      <c r="D29" s="416" t="s">
        <v>90</v>
      </c>
      <c r="E29" s="416" t="s">
        <v>91</v>
      </c>
      <c r="F29" s="416" t="s">
        <v>92</v>
      </c>
      <c r="G29" s="416"/>
      <c r="H29" s="416" t="s">
        <v>93</v>
      </c>
      <c r="I29" s="417" t="s">
        <v>94</v>
      </c>
      <c r="J29" s="418" t="s">
        <v>94</v>
      </c>
      <c r="K29" s="420" t="s">
        <v>88</v>
      </c>
      <c r="L29" s="13"/>
      <c r="M29" s="13"/>
      <c r="N29" s="5"/>
    </row>
    <row r="30" spans="1:20" s="63" customFormat="1">
      <c r="A30" s="395">
        <v>13</v>
      </c>
      <c r="B30" s="73" t="s">
        <v>95</v>
      </c>
      <c r="C30" s="349"/>
      <c r="D30" s="350"/>
      <c r="E30" s="74"/>
      <c r="F30" s="75"/>
      <c r="G30" s="75"/>
      <c r="H30" s="351"/>
      <c r="I30" s="76">
        <f>E30*D30</f>
        <v>0</v>
      </c>
      <c r="J30" s="77">
        <f>I30*12</f>
        <v>0</v>
      </c>
      <c r="K30" s="78"/>
      <c r="L30" s="65"/>
      <c r="M30" s="65"/>
      <c r="N30" s="66"/>
    </row>
    <row r="31" spans="1:20" s="63" customFormat="1">
      <c r="A31" s="395"/>
      <c r="B31" s="73" t="s">
        <v>96</v>
      </c>
      <c r="C31" s="349"/>
      <c r="D31" s="350"/>
      <c r="E31" s="75"/>
      <c r="F31" s="74"/>
      <c r="G31" s="74"/>
      <c r="H31" s="352">
        <f>IFERROR(F31/G31,0)</f>
        <v>0</v>
      </c>
      <c r="I31" s="79">
        <f>F31*D31</f>
        <v>0</v>
      </c>
      <c r="J31" s="80">
        <f t="shared" ref="J31:J43" si="0">I31*12</f>
        <v>0</v>
      </c>
      <c r="K31" s="78"/>
      <c r="L31" s="65"/>
      <c r="M31" s="65"/>
      <c r="N31" s="68"/>
    </row>
    <row r="32" spans="1:20" s="63" customFormat="1">
      <c r="A32" s="395">
        <v>14</v>
      </c>
      <c r="B32" s="73" t="s">
        <v>97</v>
      </c>
      <c r="C32" s="349"/>
      <c r="D32" s="350"/>
      <c r="E32" s="74"/>
      <c r="F32" s="75"/>
      <c r="G32" s="75"/>
      <c r="H32" s="351"/>
      <c r="I32" s="79">
        <f>E32*D32</f>
        <v>0</v>
      </c>
      <c r="J32" s="80">
        <f t="shared" si="0"/>
        <v>0</v>
      </c>
      <c r="K32" s="78"/>
      <c r="L32" s="65"/>
      <c r="M32" s="65"/>
      <c r="N32" s="66"/>
      <c r="T32" s="81"/>
    </row>
    <row r="33" spans="1:20" s="63" customFormat="1" ht="15.5">
      <c r="A33" s="395"/>
      <c r="B33" s="73" t="s">
        <v>98</v>
      </c>
      <c r="C33" s="349"/>
      <c r="D33" s="350"/>
      <c r="E33" s="75"/>
      <c r="F33" s="74"/>
      <c r="G33" s="74"/>
      <c r="H33" s="352">
        <f>IFERROR(F33/G33,0)</f>
        <v>0</v>
      </c>
      <c r="I33" s="79">
        <f>F33*D33</f>
        <v>0</v>
      </c>
      <c r="J33" s="80">
        <f t="shared" si="0"/>
        <v>0</v>
      </c>
      <c r="K33" s="78"/>
      <c r="L33" s="65"/>
      <c r="M33" s="65"/>
      <c r="N33" s="66"/>
      <c r="T33" s="82"/>
    </row>
    <row r="34" spans="1:20" s="63" customFormat="1">
      <c r="A34" s="395">
        <v>16</v>
      </c>
      <c r="B34" s="73" t="s">
        <v>99</v>
      </c>
      <c r="C34" s="349"/>
      <c r="D34" s="350"/>
      <c r="E34" s="74"/>
      <c r="F34" s="75"/>
      <c r="G34" s="75"/>
      <c r="H34" s="351"/>
      <c r="I34" s="79">
        <f>E34*D34</f>
        <v>0</v>
      </c>
      <c r="J34" s="80">
        <f t="shared" si="0"/>
        <v>0</v>
      </c>
      <c r="K34" s="78"/>
      <c r="L34" s="65"/>
      <c r="M34" s="65"/>
      <c r="N34" s="66"/>
    </row>
    <row r="35" spans="1:20" s="63" customFormat="1">
      <c r="A35" s="395"/>
      <c r="B35" s="73" t="s">
        <v>100</v>
      </c>
      <c r="C35" s="349"/>
      <c r="D35" s="350"/>
      <c r="E35" s="75"/>
      <c r="F35" s="74"/>
      <c r="G35" s="74"/>
      <c r="H35" s="352">
        <f>IFERROR(F35/G35,0)</f>
        <v>0</v>
      </c>
      <c r="I35" s="79">
        <f>F35*D35</f>
        <v>0</v>
      </c>
      <c r="J35" s="80">
        <f t="shared" si="0"/>
        <v>0</v>
      </c>
      <c r="K35" s="78"/>
      <c r="L35" s="65"/>
      <c r="M35" s="65"/>
      <c r="N35" s="66"/>
    </row>
    <row r="36" spans="1:20" s="63" customFormat="1">
      <c r="A36" s="395">
        <v>18</v>
      </c>
      <c r="B36" s="73" t="s">
        <v>101</v>
      </c>
      <c r="C36" s="349"/>
      <c r="D36" s="350"/>
      <c r="E36" s="74"/>
      <c r="F36" s="75"/>
      <c r="G36" s="75"/>
      <c r="H36" s="351"/>
      <c r="I36" s="79">
        <f>E36*D36</f>
        <v>0</v>
      </c>
      <c r="J36" s="80">
        <f t="shared" si="0"/>
        <v>0</v>
      </c>
      <c r="K36" s="78"/>
      <c r="L36" s="65"/>
      <c r="M36" s="65"/>
      <c r="N36" s="66"/>
    </row>
    <row r="37" spans="1:20" s="63" customFormat="1">
      <c r="A37" s="394"/>
      <c r="B37" s="73" t="s">
        <v>102</v>
      </c>
      <c r="C37" s="349"/>
      <c r="D37" s="350"/>
      <c r="E37" s="75"/>
      <c r="F37" s="74"/>
      <c r="G37" s="74"/>
      <c r="H37" s="352">
        <f>IFERROR(F37/G37,0)</f>
        <v>0</v>
      </c>
      <c r="I37" s="79">
        <f>F37*D37</f>
        <v>0</v>
      </c>
      <c r="J37" s="80">
        <f t="shared" si="0"/>
        <v>0</v>
      </c>
      <c r="K37" s="78"/>
      <c r="L37" s="65"/>
      <c r="M37" s="65"/>
      <c r="N37" s="66"/>
    </row>
    <row r="38" spans="1:20" s="63" customFormat="1">
      <c r="A38" s="72"/>
      <c r="B38" s="73" t="s">
        <v>103</v>
      </c>
      <c r="C38" s="349"/>
      <c r="D38" s="350"/>
      <c r="E38" s="74"/>
      <c r="F38" s="75"/>
      <c r="G38" s="75"/>
      <c r="H38" s="351"/>
      <c r="I38" s="79">
        <f>E38*D38</f>
        <v>0</v>
      </c>
      <c r="J38" s="80">
        <f t="shared" si="0"/>
        <v>0</v>
      </c>
      <c r="K38" s="78"/>
      <c r="L38" s="65"/>
      <c r="M38" s="65"/>
      <c r="N38" s="66"/>
    </row>
    <row r="39" spans="1:20" s="63" customFormat="1">
      <c r="A39" s="72"/>
      <c r="B39" s="73" t="s">
        <v>104</v>
      </c>
      <c r="C39" s="349"/>
      <c r="D39" s="350"/>
      <c r="E39" s="75"/>
      <c r="F39" s="74"/>
      <c r="G39" s="74"/>
      <c r="H39" s="352">
        <f>IFERROR(F39/G39,0)</f>
        <v>0</v>
      </c>
      <c r="I39" s="79">
        <f t="shared" ref="I39" si="1">F39*D39</f>
        <v>0</v>
      </c>
      <c r="J39" s="80">
        <f t="shared" si="0"/>
        <v>0</v>
      </c>
      <c r="K39" s="78"/>
      <c r="L39" s="65"/>
      <c r="M39" s="65"/>
      <c r="N39" s="66"/>
    </row>
    <row r="40" spans="1:20" s="63" customFormat="1" ht="15">
      <c r="A40" s="72"/>
      <c r="B40" s="83" t="s">
        <v>105</v>
      </c>
      <c r="C40" s="349"/>
      <c r="D40" s="350"/>
      <c r="E40" s="75"/>
      <c r="F40" s="74"/>
      <c r="G40" s="75"/>
      <c r="H40" s="352">
        <f>IF(F40&lt;&gt;0,100%,0)</f>
        <v>0</v>
      </c>
      <c r="I40" s="79">
        <f>F40*D40</f>
        <v>0</v>
      </c>
      <c r="J40" s="80">
        <f t="shared" si="0"/>
        <v>0</v>
      </c>
      <c r="K40" s="78"/>
      <c r="L40" s="65"/>
      <c r="M40" s="65"/>
      <c r="N40" s="66"/>
    </row>
    <row r="41" spans="1:20" s="63" customFormat="1">
      <c r="A41" s="72"/>
      <c r="B41" s="83" t="s">
        <v>106</v>
      </c>
      <c r="C41" s="349"/>
      <c r="D41" s="350"/>
      <c r="E41" s="75"/>
      <c r="F41" s="74"/>
      <c r="G41" s="75"/>
      <c r="H41" s="352">
        <f t="shared" ref="H41:H43" si="2">IF(F41&lt;&gt;0,100%,0)</f>
        <v>0</v>
      </c>
      <c r="I41" s="79">
        <f t="shared" ref="I41:I42" si="3">F41*D41</f>
        <v>0</v>
      </c>
      <c r="J41" s="80">
        <f t="shared" si="0"/>
        <v>0</v>
      </c>
      <c r="K41" s="78"/>
      <c r="L41" s="65"/>
      <c r="M41" s="65"/>
      <c r="N41" s="66"/>
    </row>
    <row r="42" spans="1:20" s="63" customFormat="1" ht="15">
      <c r="A42" s="72"/>
      <c r="B42" s="83" t="s">
        <v>107</v>
      </c>
      <c r="C42" s="349"/>
      <c r="D42" s="350"/>
      <c r="E42" s="84"/>
      <c r="F42" s="74"/>
      <c r="G42" s="85"/>
      <c r="H42" s="352">
        <f t="shared" si="2"/>
        <v>0</v>
      </c>
      <c r="I42" s="79">
        <f t="shared" si="3"/>
        <v>0</v>
      </c>
      <c r="J42" s="80">
        <f t="shared" si="0"/>
        <v>0</v>
      </c>
      <c r="K42" s="78"/>
      <c r="L42" s="65"/>
      <c r="M42" s="65"/>
      <c r="N42" s="66"/>
    </row>
    <row r="43" spans="1:20" s="63" customFormat="1" ht="15" thickBot="1">
      <c r="A43" s="72"/>
      <c r="B43" s="86" t="s">
        <v>108</v>
      </c>
      <c r="C43" s="349"/>
      <c r="D43" s="350"/>
      <c r="E43" s="75"/>
      <c r="F43" s="74"/>
      <c r="G43" s="87"/>
      <c r="H43" s="352">
        <f t="shared" si="2"/>
        <v>0</v>
      </c>
      <c r="I43" s="79">
        <f>F43*D43</f>
        <v>0</v>
      </c>
      <c r="J43" s="80">
        <f t="shared" si="0"/>
        <v>0</v>
      </c>
      <c r="K43" s="78"/>
      <c r="L43" s="65"/>
      <c r="M43" s="65"/>
      <c r="N43" s="66"/>
    </row>
    <row r="44" spans="1:20" s="63" customFormat="1" ht="15" thickBot="1">
      <c r="A44" s="72"/>
      <c r="B44" s="88" t="s">
        <v>109</v>
      </c>
      <c r="C44" s="353"/>
      <c r="D44" s="354"/>
      <c r="E44" s="89"/>
      <c r="F44" s="90"/>
      <c r="G44" s="89"/>
      <c r="H44" s="355"/>
      <c r="I44" s="91"/>
      <c r="J44" s="92"/>
      <c r="K44" s="93"/>
      <c r="L44" s="65"/>
      <c r="M44" s="65"/>
      <c r="N44" s="66"/>
    </row>
    <row r="45" spans="1:20" s="63" customFormat="1">
      <c r="A45" s="72"/>
      <c r="B45" s="94"/>
      <c r="C45" s="356"/>
      <c r="D45" s="350"/>
      <c r="E45" s="75"/>
      <c r="F45" s="74"/>
      <c r="G45" s="74"/>
      <c r="H45" s="352">
        <f>IFERROR(F45/G45,0)</f>
        <v>0</v>
      </c>
      <c r="I45" s="79">
        <f>F45*D45</f>
        <v>0</v>
      </c>
      <c r="J45" s="80">
        <f t="shared" ref="J45:J47" si="4">I45*12</f>
        <v>0</v>
      </c>
      <c r="K45" s="95"/>
      <c r="L45" s="65"/>
      <c r="M45" s="65"/>
      <c r="N45" s="66"/>
    </row>
    <row r="46" spans="1:20" s="63" customFormat="1">
      <c r="A46" s="72"/>
      <c r="B46" s="96"/>
      <c r="C46" s="356"/>
      <c r="D46" s="350"/>
      <c r="E46" s="75"/>
      <c r="F46" s="74"/>
      <c r="G46" s="74"/>
      <c r="H46" s="352">
        <f>IFERROR(F46/G46,0)</f>
        <v>0</v>
      </c>
      <c r="I46" s="79">
        <f>F46*D46</f>
        <v>0</v>
      </c>
      <c r="J46" s="80">
        <f t="shared" si="4"/>
        <v>0</v>
      </c>
      <c r="K46" s="95"/>
      <c r="L46" s="65"/>
      <c r="M46" s="65"/>
      <c r="N46" s="66"/>
    </row>
    <row r="47" spans="1:20" s="63" customFormat="1" ht="15" thickBot="1">
      <c r="A47" s="72"/>
      <c r="B47" s="97"/>
      <c r="C47" s="356"/>
      <c r="D47" s="350"/>
      <c r="E47" s="75"/>
      <c r="F47" s="74"/>
      <c r="G47" s="74"/>
      <c r="H47" s="352">
        <f>IFERROR(F47/G47,0)</f>
        <v>0</v>
      </c>
      <c r="I47" s="79">
        <f>F47*D47</f>
        <v>0</v>
      </c>
      <c r="J47" s="80">
        <f t="shared" si="4"/>
        <v>0</v>
      </c>
      <c r="K47" s="95"/>
      <c r="L47" s="65"/>
      <c r="M47" s="65"/>
      <c r="N47" s="66"/>
    </row>
    <row r="48" spans="1:20" s="63" customFormat="1" ht="15" thickBot="1">
      <c r="A48" s="72"/>
      <c r="B48" s="88" t="s">
        <v>110</v>
      </c>
      <c r="C48" s="357"/>
      <c r="D48" s="354"/>
      <c r="E48" s="89"/>
      <c r="F48" s="90"/>
      <c r="G48" s="90"/>
      <c r="H48" s="355"/>
      <c r="I48" s="91"/>
      <c r="J48" s="92"/>
      <c r="K48" s="93"/>
      <c r="L48" s="65"/>
      <c r="M48" s="65"/>
      <c r="N48" s="66"/>
    </row>
    <row r="49" spans="1:14" s="63" customFormat="1">
      <c r="A49" s="72"/>
      <c r="B49" s="94"/>
      <c r="C49" s="358"/>
      <c r="D49" s="350"/>
      <c r="E49" s="74"/>
      <c r="F49" s="75"/>
      <c r="G49" s="75"/>
      <c r="H49" s="351"/>
      <c r="I49" s="79">
        <f>E49*D49</f>
        <v>0</v>
      </c>
      <c r="J49" s="80">
        <f>I49*12</f>
        <v>0</v>
      </c>
      <c r="K49" s="95"/>
      <c r="L49" s="65"/>
      <c r="M49" s="65"/>
      <c r="N49" s="66"/>
    </row>
    <row r="50" spans="1:14" s="63" customFormat="1">
      <c r="A50" s="72"/>
      <c r="B50" s="96"/>
      <c r="C50" s="358"/>
      <c r="D50" s="350"/>
      <c r="E50" s="74"/>
      <c r="F50" s="75"/>
      <c r="G50" s="75"/>
      <c r="H50" s="351"/>
      <c r="I50" s="79">
        <f t="shared" ref="I50:I51" si="5">E50*D50</f>
        <v>0</v>
      </c>
      <c r="J50" s="80">
        <f t="shared" ref="J50:J51" si="6">I50*12</f>
        <v>0</v>
      </c>
      <c r="K50" s="95"/>
      <c r="L50" s="65"/>
      <c r="M50" s="65"/>
      <c r="N50" s="66"/>
    </row>
    <row r="51" spans="1:14" s="63" customFormat="1" ht="15" thickBot="1">
      <c r="A51" s="72"/>
      <c r="B51" s="97"/>
      <c r="C51" s="358"/>
      <c r="D51" s="350"/>
      <c r="E51" s="74"/>
      <c r="F51" s="75"/>
      <c r="G51" s="75"/>
      <c r="H51" s="351"/>
      <c r="I51" s="99">
        <f t="shared" si="5"/>
        <v>0</v>
      </c>
      <c r="J51" s="80">
        <f t="shared" si="6"/>
        <v>0</v>
      </c>
      <c r="K51" s="95"/>
      <c r="L51" s="65"/>
      <c r="M51" s="65"/>
      <c r="N51" s="66"/>
    </row>
    <row r="52" spans="1:14" s="63" customFormat="1" ht="15" thickBot="1">
      <c r="A52" s="72"/>
      <c r="B52" s="100" t="s">
        <v>111</v>
      </c>
      <c r="C52" s="359">
        <f>SUMPRODUCT(C30:C41,D30:D41)+SUMPRODUCT(C45:C47,D45:D47)+SUMPRODUCT(C49:C51,D49:D51)+S_Area+S_Area2</f>
        <v>0</v>
      </c>
      <c r="D52"/>
      <c r="J52" s="101">
        <f>SUM(J30:J51)</f>
        <v>0</v>
      </c>
      <c r="L52" s="65"/>
      <c r="M52" s="65"/>
      <c r="N52" s="66"/>
    </row>
    <row r="53" spans="1:14" s="63" customFormat="1" ht="15" thickBot="1">
      <c r="A53" s="72"/>
      <c r="B53" s="102" t="s">
        <v>112</v>
      </c>
      <c r="C53" s="360"/>
      <c r="D53" s="361">
        <f>SUM(D30:D52)</f>
        <v>0</v>
      </c>
      <c r="E53" s="71"/>
      <c r="F53" s="362">
        <f>+D31+D33+D35+D37+D39+D40+D41+D42+D43+D45+D46+D47</f>
        <v>0</v>
      </c>
      <c r="G53" s="71"/>
      <c r="H53" s="103"/>
      <c r="I53" s="104"/>
      <c r="L53" s="65"/>
      <c r="M53" s="65"/>
      <c r="N53" s="66"/>
    </row>
    <row r="54" spans="1:14">
      <c r="A54" s="8"/>
      <c r="B54" s="2"/>
      <c r="C54" s="5"/>
      <c r="D54" s="6"/>
      <c r="E54" s="5"/>
      <c r="F54" s="5"/>
      <c r="G54" s="5"/>
      <c r="H54" s="9"/>
      <c r="I54" s="4"/>
      <c r="L54" s="13"/>
      <c r="M54" s="13"/>
      <c r="N54" s="2"/>
    </row>
    <row r="55" spans="1:14">
      <c r="A55" s="8"/>
      <c r="B55" s="8"/>
      <c r="C55" s="8"/>
      <c r="D55" s="8"/>
      <c r="E55" s="8"/>
      <c r="F55" s="8"/>
      <c r="G55" s="8"/>
      <c r="H55" s="8"/>
      <c r="I55" s="8"/>
      <c r="J55" s="8"/>
      <c r="K55" s="8"/>
      <c r="L55" s="8"/>
      <c r="M55" s="13"/>
      <c r="N55" s="2"/>
    </row>
    <row r="56" spans="1:14">
      <c r="A56" s="54"/>
      <c r="B56" s="55"/>
      <c r="C56" s="55"/>
      <c r="D56" s="55"/>
      <c r="E56" s="55"/>
      <c r="F56" s="55"/>
      <c r="G56" s="55"/>
      <c r="H56" s="55"/>
      <c r="I56" s="55"/>
      <c r="J56" s="55"/>
      <c r="K56" s="45"/>
      <c r="L56" s="45"/>
    </row>
    <row r="57" spans="1:14">
      <c r="A57" s="413"/>
      <c r="B57" s="413"/>
      <c r="C57" s="413"/>
      <c r="D57" s="413"/>
      <c r="E57" s="413"/>
      <c r="F57" s="413"/>
      <c r="G57" s="413"/>
      <c r="H57" s="413"/>
      <c r="I57" s="413"/>
      <c r="J57" s="413"/>
      <c r="K57" s="413"/>
      <c r="L57" s="413"/>
    </row>
    <row r="58" spans="1:14" ht="19.149999999999999" customHeight="1">
      <c r="C58" s="56"/>
      <c r="D58" s="57"/>
      <c r="E58" s="3"/>
      <c r="F58" s="3"/>
      <c r="G58" s="3"/>
      <c r="H58" s="3"/>
      <c r="I58" s="3"/>
    </row>
    <row r="59" spans="1:14" ht="19.149999999999999" customHeight="1">
      <c r="C59" s="57"/>
      <c r="D59" s="57"/>
      <c r="E59" s="3"/>
      <c r="F59" s="3"/>
      <c r="G59" s="3"/>
      <c r="H59" s="3"/>
      <c r="I59" s="3"/>
    </row>
    <row r="60" spans="1:14" ht="19.149999999999999" customHeight="1">
      <c r="C60" s="57"/>
      <c r="D60" s="57"/>
      <c r="E60" s="3"/>
      <c r="F60" s="3"/>
      <c r="G60" s="3"/>
      <c r="H60" s="3"/>
      <c r="I60" s="3"/>
    </row>
    <row r="61" spans="1:14" ht="19.149999999999999" customHeight="1">
      <c r="E61" s="3"/>
      <c r="F61" s="3"/>
      <c r="G61" s="3"/>
      <c r="H61" s="3"/>
      <c r="I61" s="3"/>
    </row>
    <row r="62" spans="1:14" ht="19.149999999999999" customHeight="1">
      <c r="E62" s="3"/>
      <c r="F62" s="3"/>
      <c r="G62" s="3"/>
      <c r="H62" s="3"/>
      <c r="I62" s="3"/>
    </row>
    <row r="63" spans="1:14" ht="19.149999999999999" customHeight="1">
      <c r="A63" s="58"/>
      <c r="E63" s="3"/>
      <c r="F63" s="3"/>
      <c r="G63" s="3"/>
      <c r="H63" s="3"/>
      <c r="I63" s="3"/>
    </row>
    <row r="64" spans="1:14">
      <c r="A64" s="59"/>
      <c r="B64" s="58"/>
      <c r="E64" s="3"/>
      <c r="F64" s="3"/>
      <c r="G64" s="3"/>
      <c r="H64" s="3"/>
      <c r="I64" s="3"/>
    </row>
    <row r="65" spans="1:12">
      <c r="A65" s="42"/>
      <c r="B65" s="42"/>
      <c r="C65" s="42"/>
      <c r="D65" s="42"/>
      <c r="E65" s="42"/>
      <c r="F65" s="42"/>
      <c r="G65" s="42"/>
      <c r="H65" s="42"/>
      <c r="I65" s="42"/>
      <c r="J65" s="42"/>
      <c r="K65" s="42"/>
      <c r="L65" s="42"/>
    </row>
    <row r="67" spans="1:12">
      <c r="A67" s="59"/>
      <c r="B67" s="3"/>
    </row>
    <row r="68" spans="1:12">
      <c r="A68" s="1"/>
      <c r="B68" s="1"/>
    </row>
    <row r="69" spans="1:12">
      <c r="A69" s="1"/>
      <c r="B69" s="1"/>
    </row>
    <row r="70" spans="1:12">
      <c r="A70" s="1"/>
      <c r="B70" s="1"/>
    </row>
    <row r="71" spans="1:12">
      <c r="A71" s="1"/>
      <c r="B71" s="1"/>
    </row>
    <row r="72" spans="1:12">
      <c r="A72" s="1"/>
      <c r="B72" s="1"/>
    </row>
    <row r="73" spans="1:12">
      <c r="A73" s="1"/>
      <c r="B73" s="1"/>
    </row>
  </sheetData>
  <sheetProtection algorithmName="SHA-512" hashValue="cDexDz4Jvl6aze87Lz/UvxADiiuxDXEdUeS01D7g8ALNJhgsTbTk+Bi5No5/pLaTYjiWMLoxiUsp757csFq94A==" saltValue="S94ExByKNdn+CJlBIOYaZQ==" spinCount="100000" sheet="1" objects="1" scenarios="1"/>
  <mergeCells count="23">
    <mergeCell ref="N1:X1"/>
    <mergeCell ref="B1:L1"/>
    <mergeCell ref="C12:H12"/>
    <mergeCell ref="A3:L3"/>
    <mergeCell ref="G28:G29"/>
    <mergeCell ref="C6:G6"/>
    <mergeCell ref="B21:B25"/>
    <mergeCell ref="B17:B19"/>
    <mergeCell ref="C11:H11"/>
    <mergeCell ref="C10:H10"/>
    <mergeCell ref="B4:K4"/>
    <mergeCell ref="B15:K15"/>
    <mergeCell ref="B8:K8"/>
    <mergeCell ref="A57:L57"/>
    <mergeCell ref="B28:B29"/>
    <mergeCell ref="C28:C29"/>
    <mergeCell ref="D28:D29"/>
    <mergeCell ref="E28:E29"/>
    <mergeCell ref="F28:F29"/>
    <mergeCell ref="H28:H29"/>
    <mergeCell ref="I28:I29"/>
    <mergeCell ref="J28:J29"/>
    <mergeCell ref="K28:K29"/>
  </mergeCells>
  <dataValidations count="1">
    <dataValidation type="list" allowBlank="1" showInputMessage="1" showErrorMessage="1" sqref="C6:G6" xr:uid="{812EF92C-D992-4F00-AE96-8F496E44BE5C}">
      <formula1>$O$6:$O$9</formula1>
    </dataValidation>
  </dataValidations>
  <hyperlinks>
    <hyperlink ref="I12" r:id="rId1" xr:uid="{AC9465A4-B652-4932-B688-CC330D68C615}"/>
    <hyperlink ref="I10" r:id="rId2" display="https://www.cmhc-schl.gc.ca/professionnels/financement-de-projets-et-financement-hypothecaire/programmes-de-financement/toutes-les-opportunites-de-financement/programme-de-prets-pour-la-construction-dappartements" xr:uid="{0E54CF65-3BC4-4530-B1C9-58C47594BEC8}"/>
    <hyperlink ref="I11" r:id="rId3" location="Profile/1/1/Canada" xr:uid="{6E135784-A10D-426B-9F65-635B578F64E5}"/>
  </hyperlinks>
  <pageMargins left="0.7" right="0.7" top="0.75" bottom="0.75" header="0.3" footer="0.3"/>
  <pageSetup paperSize="5" scale="6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4"/>
  <sheetViews>
    <sheetView showGridLines="0" zoomScale="70" zoomScaleNormal="70" workbookViewId="0">
      <selection sqref="A1:E1"/>
    </sheetView>
  </sheetViews>
  <sheetFormatPr defaultColWidth="9.26953125" defaultRowHeight="14.5"/>
  <cols>
    <col min="1" max="1" width="2.6328125" style="63" customWidth="1"/>
    <col min="2" max="2" width="41.26953125" style="63" customWidth="1"/>
    <col min="3" max="4" width="17.6328125" style="63" customWidth="1"/>
    <col min="5" max="5" width="20" style="63" customWidth="1"/>
    <col min="6" max="6" width="22.7265625" style="63" customWidth="1"/>
    <col min="7" max="7" width="2.26953125" style="63" customWidth="1"/>
    <col min="8" max="10" width="18.7265625" style="63" customWidth="1"/>
    <col min="11" max="11" width="1.6328125" style="63" customWidth="1"/>
    <col min="12" max="12" width="36.26953125" style="63" customWidth="1"/>
    <col min="13" max="16384" width="9.26953125" style="63"/>
  </cols>
  <sheetData>
    <row r="1" spans="1:12" ht="42" customHeight="1" thickBot="1">
      <c r="A1" s="107" t="s">
        <v>113</v>
      </c>
      <c r="B1" s="108"/>
      <c r="C1" s="108"/>
      <c r="D1" s="108"/>
      <c r="E1" s="109"/>
      <c r="F1" s="110"/>
      <c r="G1" s="110"/>
      <c r="H1" s="110"/>
      <c r="I1" s="110"/>
      <c r="J1" s="110"/>
      <c r="K1" s="110"/>
      <c r="L1" s="110"/>
    </row>
    <row r="2" spans="1:12" ht="24" thickBot="1">
      <c r="A2" s="389"/>
      <c r="B2" s="390"/>
      <c r="C2" s="390"/>
      <c r="D2" s="390"/>
      <c r="E2" s="390"/>
      <c r="F2" s="390" t="s">
        <v>114</v>
      </c>
      <c r="G2" s="390"/>
      <c r="H2" s="390"/>
      <c r="I2" s="390"/>
      <c r="J2" s="390"/>
      <c r="K2" s="390"/>
      <c r="L2" s="391"/>
    </row>
    <row r="3" spans="1:12" ht="15.5">
      <c r="A3" s="111"/>
      <c r="B3" s="112" t="s">
        <v>115</v>
      </c>
      <c r="C3" s="113"/>
      <c r="D3" s="113"/>
      <c r="E3" s="114"/>
      <c r="F3" s="113"/>
      <c r="G3" s="113"/>
      <c r="H3" s="111"/>
      <c r="I3" s="111"/>
      <c r="J3" s="111"/>
      <c r="K3" s="111"/>
      <c r="L3" s="111"/>
    </row>
    <row r="4" spans="1:12" ht="29">
      <c r="B4" s="63" t="s">
        <v>116</v>
      </c>
      <c r="G4" s="65"/>
      <c r="H4" s="115" t="s">
        <v>117</v>
      </c>
      <c r="I4" s="116" t="s">
        <v>118</v>
      </c>
      <c r="J4" s="117" t="s">
        <v>119</v>
      </c>
    </row>
    <row r="5" spans="1:12">
      <c r="B5" s="118" t="s">
        <v>120</v>
      </c>
      <c r="C5" s="119"/>
      <c r="D5" s="119"/>
      <c r="E5" s="363">
        <f>J5</f>
        <v>0</v>
      </c>
      <c r="G5" s="65"/>
      <c r="H5" s="364"/>
      <c r="I5" s="365"/>
      <c r="J5" s="366">
        <f>H5+I5</f>
        <v>0</v>
      </c>
    </row>
    <row r="6" spans="1:12">
      <c r="B6" s="120" t="s">
        <v>121</v>
      </c>
      <c r="E6" s="367">
        <f>IF(J5=0,0,J6)</f>
        <v>0</v>
      </c>
      <c r="G6" s="65"/>
      <c r="H6" s="368">
        <f>IF(J5=0,0,H5/J5)</f>
        <v>0</v>
      </c>
      <c r="I6" s="369">
        <f>IF(J5=0,0,I5/J5)</f>
        <v>0</v>
      </c>
      <c r="J6" s="370">
        <f>SUM(H6:I6)</f>
        <v>0</v>
      </c>
    </row>
    <row r="7" spans="1:12">
      <c r="B7" s="121" t="s">
        <v>122</v>
      </c>
      <c r="C7" s="122"/>
      <c r="D7" s="122"/>
      <c r="E7" s="371">
        <f>'Loyers et abordabilité'!D53</f>
        <v>0</v>
      </c>
      <c r="G7" s="65"/>
    </row>
    <row r="8" spans="1:12">
      <c r="B8" s="123"/>
    </row>
    <row r="9" spans="1:12" ht="17.649999999999999" customHeight="1">
      <c r="B9" s="454" t="s">
        <v>123</v>
      </c>
      <c r="C9" s="454"/>
      <c r="D9" s="454"/>
      <c r="E9" s="124" t="s">
        <v>124</v>
      </c>
      <c r="F9" s="125" t="s">
        <v>125</v>
      </c>
      <c r="G9" s="126"/>
      <c r="H9" s="440" t="s">
        <v>126</v>
      </c>
      <c r="I9" s="441"/>
      <c r="J9" s="442"/>
      <c r="K9" s="127"/>
      <c r="L9" s="128" t="s">
        <v>127</v>
      </c>
    </row>
    <row r="10" spans="1:12" ht="17.25" customHeight="1">
      <c r="B10" s="129"/>
      <c r="C10" s="129"/>
      <c r="D10" s="129"/>
      <c r="E10" s="130"/>
      <c r="F10" s="129"/>
      <c r="G10" s="129"/>
      <c r="H10" s="129"/>
      <c r="I10" s="129"/>
      <c r="J10" s="129"/>
      <c r="K10" s="129"/>
      <c r="L10" s="129"/>
    </row>
    <row r="11" spans="1:12">
      <c r="B11" s="131" t="s">
        <v>128</v>
      </c>
      <c r="C11" s="66"/>
      <c r="D11" s="66"/>
      <c r="E11" s="132"/>
      <c r="F11" s="133">
        <f>IF($E$7=0,0,E11/$E$7)</f>
        <v>0</v>
      </c>
      <c r="G11" s="65"/>
      <c r="H11" s="134">
        <f t="shared" ref="H11:H23" si="0">E11*H$6</f>
        <v>0</v>
      </c>
      <c r="I11" s="134">
        <f t="shared" ref="I11:I23" si="1">E11*I$6</f>
        <v>0</v>
      </c>
      <c r="J11" s="135">
        <f t="shared" ref="J11:J23" si="2">SUM(H11:I11)</f>
        <v>0</v>
      </c>
      <c r="L11" s="136"/>
    </row>
    <row r="12" spans="1:12">
      <c r="B12" s="129" t="s">
        <v>129</v>
      </c>
      <c r="C12" s="129"/>
      <c r="D12" s="129"/>
      <c r="E12" s="137"/>
      <c r="F12" s="129"/>
      <c r="G12" s="129"/>
      <c r="H12" s="129"/>
      <c r="I12" s="129"/>
      <c r="J12" s="129"/>
      <c r="K12" s="129"/>
      <c r="L12" s="129"/>
    </row>
    <row r="13" spans="1:12">
      <c r="B13" s="129" t="s">
        <v>130</v>
      </c>
      <c r="C13" s="129"/>
      <c r="D13" s="129"/>
      <c r="E13" s="132"/>
      <c r="F13" s="133">
        <f>IF($E$7=0,0,E13/$E$7)</f>
        <v>0</v>
      </c>
      <c r="G13" s="65"/>
      <c r="H13" s="134">
        <f t="shared" ref="H13" si="3">E13*H$6</f>
        <v>0</v>
      </c>
      <c r="I13" s="134">
        <f t="shared" ref="I13" si="4">E13*I$6</f>
        <v>0</v>
      </c>
      <c r="J13" s="135">
        <f t="shared" ref="J13" si="5">SUM(H13:I13)</f>
        <v>0</v>
      </c>
      <c r="K13" s="129"/>
      <c r="L13" s="136"/>
    </row>
    <row r="14" spans="1:12">
      <c r="B14" s="129"/>
      <c r="C14" s="129"/>
      <c r="D14" s="129"/>
      <c r="E14" s="137"/>
      <c r="F14" s="129"/>
      <c r="G14" s="129"/>
      <c r="H14" s="129"/>
      <c r="I14" s="129"/>
      <c r="J14" s="129"/>
      <c r="K14" s="129"/>
      <c r="L14" s="129"/>
    </row>
    <row r="15" spans="1:12">
      <c r="B15" s="131" t="s">
        <v>131</v>
      </c>
      <c r="C15" s="66"/>
      <c r="D15" s="66"/>
      <c r="E15" s="138"/>
      <c r="F15" s="139">
        <f t="shared" ref="F15:F25" si="6">IF($E$7=0,0,E15/$E$7)</f>
        <v>0</v>
      </c>
      <c r="G15" s="65"/>
      <c r="H15" s="140">
        <f>E15*H$6</f>
        <v>0</v>
      </c>
      <c r="I15" s="140">
        <f t="shared" si="1"/>
        <v>0</v>
      </c>
      <c r="J15" s="141">
        <f t="shared" si="2"/>
        <v>0</v>
      </c>
      <c r="L15" s="136"/>
    </row>
    <row r="16" spans="1:12">
      <c r="B16" s="131" t="s">
        <v>132</v>
      </c>
      <c r="C16" s="66"/>
      <c r="D16" s="66"/>
      <c r="E16" s="138"/>
      <c r="F16" s="142">
        <f t="shared" si="6"/>
        <v>0</v>
      </c>
      <c r="G16" s="65"/>
      <c r="H16" s="143">
        <f t="shared" si="0"/>
        <v>0</v>
      </c>
      <c r="I16" s="143">
        <f t="shared" si="1"/>
        <v>0</v>
      </c>
      <c r="J16" s="144">
        <f t="shared" si="2"/>
        <v>0</v>
      </c>
      <c r="L16" s="136"/>
    </row>
    <row r="17" spans="2:12">
      <c r="B17" s="131" t="s">
        <v>133</v>
      </c>
      <c r="C17" s="66"/>
      <c r="D17" s="66"/>
      <c r="E17" s="138"/>
      <c r="F17" s="142">
        <f t="shared" si="6"/>
        <v>0</v>
      </c>
      <c r="G17" s="65"/>
      <c r="H17" s="143">
        <f t="shared" si="0"/>
        <v>0</v>
      </c>
      <c r="I17" s="143">
        <f t="shared" si="1"/>
        <v>0</v>
      </c>
      <c r="J17" s="144">
        <f t="shared" si="2"/>
        <v>0</v>
      </c>
      <c r="L17" s="136"/>
    </row>
    <row r="18" spans="2:12">
      <c r="B18" s="131" t="s">
        <v>134</v>
      </c>
      <c r="C18" s="66"/>
      <c r="D18" s="66"/>
      <c r="E18" s="138"/>
      <c r="F18" s="142">
        <f t="shared" si="6"/>
        <v>0</v>
      </c>
      <c r="G18" s="65"/>
      <c r="H18" s="143">
        <f t="shared" si="0"/>
        <v>0</v>
      </c>
      <c r="I18" s="143">
        <f t="shared" si="1"/>
        <v>0</v>
      </c>
      <c r="J18" s="144">
        <f t="shared" si="2"/>
        <v>0</v>
      </c>
      <c r="L18" s="136"/>
    </row>
    <row r="19" spans="2:12">
      <c r="B19" s="131" t="s">
        <v>135</v>
      </c>
      <c r="C19" s="66"/>
      <c r="D19" s="66"/>
      <c r="E19" s="138"/>
      <c r="F19" s="142">
        <f t="shared" si="6"/>
        <v>0</v>
      </c>
      <c r="G19" s="65"/>
      <c r="H19" s="143">
        <f t="shared" si="0"/>
        <v>0</v>
      </c>
      <c r="I19" s="143">
        <f t="shared" si="1"/>
        <v>0</v>
      </c>
      <c r="J19" s="144">
        <f t="shared" si="2"/>
        <v>0</v>
      </c>
      <c r="L19" s="136"/>
    </row>
    <row r="20" spans="2:12">
      <c r="B20" s="145" t="s">
        <v>136</v>
      </c>
      <c r="C20" s="66"/>
      <c r="D20" s="66"/>
      <c r="E20" s="138"/>
      <c r="F20" s="142">
        <f t="shared" si="6"/>
        <v>0</v>
      </c>
      <c r="G20" s="65"/>
      <c r="H20" s="143">
        <f t="shared" si="0"/>
        <v>0</v>
      </c>
      <c r="I20" s="143">
        <f t="shared" si="1"/>
        <v>0</v>
      </c>
      <c r="J20" s="144">
        <f t="shared" si="2"/>
        <v>0</v>
      </c>
      <c r="L20" s="136"/>
    </row>
    <row r="21" spans="2:12">
      <c r="B21" s="145" t="s">
        <v>136</v>
      </c>
      <c r="C21" s="66"/>
      <c r="D21" s="66"/>
      <c r="E21" s="138"/>
      <c r="F21" s="142">
        <f t="shared" si="6"/>
        <v>0</v>
      </c>
      <c r="G21" s="65"/>
      <c r="H21" s="143">
        <f t="shared" si="0"/>
        <v>0</v>
      </c>
      <c r="I21" s="143">
        <f t="shared" si="1"/>
        <v>0</v>
      </c>
      <c r="J21" s="144">
        <f t="shared" si="2"/>
        <v>0</v>
      </c>
      <c r="L21" s="136"/>
    </row>
    <row r="22" spans="2:12">
      <c r="B22" s="145" t="s">
        <v>136</v>
      </c>
      <c r="C22" s="66"/>
      <c r="D22" s="66"/>
      <c r="E22" s="138"/>
      <c r="F22" s="142">
        <f t="shared" si="6"/>
        <v>0</v>
      </c>
      <c r="G22" s="65"/>
      <c r="H22" s="143">
        <f t="shared" si="0"/>
        <v>0</v>
      </c>
      <c r="I22" s="143">
        <f t="shared" si="1"/>
        <v>0</v>
      </c>
      <c r="J22" s="144">
        <f t="shared" si="2"/>
        <v>0</v>
      </c>
      <c r="L22" s="136"/>
    </row>
    <row r="23" spans="2:12">
      <c r="B23" s="145" t="s">
        <v>136</v>
      </c>
      <c r="C23" s="66"/>
      <c r="D23" s="66"/>
      <c r="E23" s="138"/>
      <c r="F23" s="146">
        <f t="shared" si="6"/>
        <v>0</v>
      </c>
      <c r="G23" s="65"/>
      <c r="H23" s="147">
        <f t="shared" si="0"/>
        <v>0</v>
      </c>
      <c r="I23" s="147">
        <f t="shared" si="1"/>
        <v>0</v>
      </c>
      <c r="J23" s="148">
        <f t="shared" si="2"/>
        <v>0</v>
      </c>
      <c r="L23" s="136"/>
    </row>
    <row r="24" spans="2:12">
      <c r="B24" s="129"/>
      <c r="C24" s="129"/>
      <c r="D24" s="129"/>
      <c r="E24" s="137"/>
      <c r="F24" s="129"/>
      <c r="G24" s="129"/>
      <c r="H24" s="129"/>
      <c r="I24" s="129"/>
      <c r="J24" s="129"/>
      <c r="K24" s="129"/>
      <c r="L24" s="129"/>
    </row>
    <row r="25" spans="2:12" ht="15" thickBot="1">
      <c r="B25" s="149" t="s">
        <v>137</v>
      </c>
      <c r="C25" s="150"/>
      <c r="D25" s="150"/>
      <c r="E25" s="151">
        <f>E11+E13+SUM(E15:E23)</f>
        <v>0</v>
      </c>
      <c r="F25" s="152">
        <f t="shared" si="6"/>
        <v>0</v>
      </c>
      <c r="G25" s="153"/>
      <c r="H25" s="151">
        <f>H11+H13+SUM(H15:H23)</f>
        <v>0</v>
      </c>
      <c r="I25" s="151">
        <f>I11+I13+SUM(I15:I23)</f>
        <v>0</v>
      </c>
      <c r="J25" s="151">
        <f>SUM(H25:I25)</f>
        <v>0</v>
      </c>
    </row>
    <row r="26" spans="2:12" ht="15.5" thickTop="1" thickBot="1">
      <c r="B26" s="131"/>
      <c r="C26" s="66"/>
      <c r="D26" s="66"/>
      <c r="J26" s="67"/>
    </row>
    <row r="27" spans="2:12" ht="16.5" customHeight="1" thickBot="1">
      <c r="B27" s="455" t="s">
        <v>138</v>
      </c>
      <c r="C27" s="456"/>
      <c r="D27" s="456"/>
      <c r="E27" s="124" t="s">
        <v>139</v>
      </c>
      <c r="F27" s="125" t="s">
        <v>125</v>
      </c>
      <c r="G27" s="65"/>
      <c r="H27" s="443" t="s">
        <v>127</v>
      </c>
      <c r="I27" s="444"/>
      <c r="J27" s="445"/>
    </row>
    <row r="28" spans="2:12">
      <c r="B28" s="129"/>
      <c r="C28" s="129"/>
      <c r="D28" s="129"/>
      <c r="E28" s="154"/>
      <c r="F28" s="129"/>
      <c r="G28" s="129"/>
      <c r="H28" s="129"/>
      <c r="I28" s="129"/>
      <c r="J28" s="129"/>
    </row>
    <row r="29" spans="2:12">
      <c r="B29" s="155" t="s">
        <v>140</v>
      </c>
      <c r="C29" s="66"/>
      <c r="D29" s="66"/>
      <c r="E29" s="156"/>
      <c r="F29" s="66"/>
      <c r="G29" s="62"/>
      <c r="H29" s="66"/>
      <c r="I29" s="66"/>
      <c r="J29" s="66"/>
    </row>
    <row r="30" spans="2:12">
      <c r="B30" s="131" t="s">
        <v>141</v>
      </c>
      <c r="C30" s="66"/>
      <c r="D30" s="66"/>
      <c r="E30" s="74"/>
      <c r="F30" s="139">
        <f t="shared" ref="F30:F46" si="7">IF($E$7=0,0,E30/$E$7)</f>
        <v>0</v>
      </c>
      <c r="G30" s="65"/>
      <c r="H30" s="157"/>
      <c r="I30" s="158"/>
      <c r="J30" s="159"/>
    </row>
    <row r="31" spans="2:12">
      <c r="B31" s="131" t="s">
        <v>142</v>
      </c>
      <c r="C31" s="66"/>
      <c r="D31" s="66"/>
      <c r="E31" s="74"/>
      <c r="F31" s="142">
        <f t="shared" si="7"/>
        <v>0</v>
      </c>
      <c r="G31" s="65"/>
      <c r="H31" s="157"/>
      <c r="I31" s="158"/>
      <c r="J31" s="159"/>
    </row>
    <row r="32" spans="2:12">
      <c r="B32" s="131" t="s">
        <v>143</v>
      </c>
      <c r="C32" s="66"/>
      <c r="D32" s="66"/>
      <c r="E32" s="74"/>
      <c r="F32" s="142">
        <f t="shared" si="7"/>
        <v>0</v>
      </c>
      <c r="G32" s="65"/>
      <c r="H32" s="157"/>
      <c r="I32" s="158"/>
      <c r="J32" s="159"/>
    </row>
    <row r="33" spans="2:10">
      <c r="B33" s="145" t="s">
        <v>136</v>
      </c>
      <c r="C33" s="66"/>
      <c r="D33" s="66"/>
      <c r="E33" s="74"/>
      <c r="F33" s="142">
        <f t="shared" si="7"/>
        <v>0</v>
      </c>
      <c r="G33" s="65"/>
      <c r="H33" s="372"/>
      <c r="I33" s="158"/>
      <c r="J33" s="159"/>
    </row>
    <row r="34" spans="2:10">
      <c r="B34" s="145" t="s">
        <v>136</v>
      </c>
      <c r="C34" s="66"/>
      <c r="D34" s="66"/>
      <c r="E34" s="74"/>
      <c r="F34" s="146">
        <f t="shared" si="7"/>
        <v>0</v>
      </c>
      <c r="G34" s="65"/>
      <c r="H34" s="157"/>
      <c r="I34" s="158"/>
      <c r="J34" s="159"/>
    </row>
    <row r="35" spans="2:10">
      <c r="B35" s="155" t="s">
        <v>144</v>
      </c>
      <c r="C35" s="66"/>
      <c r="D35" s="66"/>
      <c r="E35" s="156"/>
      <c r="F35" s="66"/>
      <c r="G35" s="62"/>
      <c r="H35" s="66"/>
      <c r="I35" s="66"/>
      <c r="J35" s="66"/>
    </row>
    <row r="36" spans="2:10">
      <c r="B36" s="131" t="s">
        <v>145</v>
      </c>
      <c r="C36" s="66"/>
      <c r="D36" s="66"/>
      <c r="E36" s="74"/>
      <c r="F36" s="139">
        <f t="shared" si="7"/>
        <v>0</v>
      </c>
      <c r="G36" s="65"/>
      <c r="H36" s="157"/>
      <c r="I36" s="158"/>
      <c r="J36" s="159"/>
    </row>
    <row r="37" spans="2:10">
      <c r="B37" s="131" t="s">
        <v>146</v>
      </c>
      <c r="C37" s="66"/>
      <c r="D37" s="66"/>
      <c r="E37" s="74"/>
      <c r="F37" s="142">
        <f t="shared" si="7"/>
        <v>0</v>
      </c>
      <c r="G37" s="65"/>
      <c r="H37" s="157"/>
      <c r="I37" s="158"/>
      <c r="J37" s="159"/>
    </row>
    <row r="38" spans="2:10">
      <c r="B38" s="131" t="s">
        <v>147</v>
      </c>
      <c r="C38" s="66"/>
      <c r="D38" s="66"/>
      <c r="E38" s="74"/>
      <c r="F38" s="142">
        <f t="shared" si="7"/>
        <v>0</v>
      </c>
      <c r="G38" s="65"/>
      <c r="H38" s="157"/>
      <c r="I38" s="158"/>
      <c r="J38" s="159"/>
    </row>
    <row r="39" spans="2:10">
      <c r="B39" s="145" t="s">
        <v>148</v>
      </c>
      <c r="C39" s="66"/>
      <c r="D39" s="66"/>
      <c r="E39" s="74"/>
      <c r="F39" s="146">
        <f t="shared" si="7"/>
        <v>0</v>
      </c>
      <c r="G39" s="65"/>
      <c r="H39" s="157"/>
      <c r="I39" s="158"/>
      <c r="J39" s="159"/>
    </row>
    <row r="40" spans="2:10">
      <c r="B40" s="155" t="s">
        <v>149</v>
      </c>
      <c r="C40" s="66"/>
      <c r="D40" s="66"/>
      <c r="E40" s="156"/>
      <c r="F40" s="66"/>
      <c r="G40" s="62"/>
      <c r="H40" s="66"/>
      <c r="I40" s="66"/>
      <c r="J40" s="66"/>
    </row>
    <row r="41" spans="2:10">
      <c r="B41" s="131" t="s">
        <v>150</v>
      </c>
      <c r="C41" s="66"/>
      <c r="D41" s="66"/>
      <c r="E41" s="74"/>
      <c r="F41" s="139">
        <f t="shared" si="7"/>
        <v>0</v>
      </c>
      <c r="G41" s="65"/>
      <c r="H41" s="157"/>
      <c r="I41" s="158"/>
      <c r="J41" s="159"/>
    </row>
    <row r="42" spans="2:10">
      <c r="B42" s="131" t="s">
        <v>151</v>
      </c>
      <c r="C42" s="66"/>
      <c r="D42" s="66"/>
      <c r="E42" s="74"/>
      <c r="F42" s="142">
        <f t="shared" si="7"/>
        <v>0</v>
      </c>
      <c r="G42" s="65"/>
      <c r="H42" s="157"/>
      <c r="I42" s="158"/>
      <c r="J42" s="159"/>
    </row>
    <row r="43" spans="2:10">
      <c r="B43" s="145" t="s">
        <v>136</v>
      </c>
      <c r="C43" s="66"/>
      <c r="D43" s="66"/>
      <c r="E43" s="74"/>
      <c r="F43" s="142">
        <f t="shared" si="7"/>
        <v>0</v>
      </c>
      <c r="G43" s="65"/>
      <c r="H43" s="157"/>
      <c r="I43" s="158"/>
      <c r="J43" s="159"/>
    </row>
    <row r="44" spans="2:10">
      <c r="B44" s="145" t="s">
        <v>136</v>
      </c>
      <c r="C44" s="66"/>
      <c r="D44" s="66"/>
      <c r="E44" s="74"/>
      <c r="F44" s="142">
        <f t="shared" si="7"/>
        <v>0</v>
      </c>
      <c r="G44" s="65"/>
      <c r="H44" s="157"/>
      <c r="I44" s="158"/>
      <c r="J44" s="159"/>
    </row>
    <row r="45" spans="2:10">
      <c r="B45" s="145" t="s">
        <v>136</v>
      </c>
      <c r="C45" s="66"/>
      <c r="D45" s="66"/>
      <c r="E45" s="74"/>
      <c r="F45" s="142">
        <f t="shared" si="7"/>
        <v>0</v>
      </c>
      <c r="G45" s="65"/>
      <c r="H45" s="157"/>
      <c r="I45" s="158"/>
      <c r="J45" s="159"/>
    </row>
    <row r="46" spans="2:10">
      <c r="B46" s="145" t="s">
        <v>136</v>
      </c>
      <c r="C46" s="66"/>
      <c r="D46" s="66"/>
      <c r="E46" s="74"/>
      <c r="F46" s="146">
        <f t="shared" si="7"/>
        <v>0</v>
      </c>
      <c r="G46" s="65"/>
      <c r="H46" s="157"/>
      <c r="I46" s="158"/>
      <c r="J46" s="159"/>
    </row>
    <row r="47" spans="2:10">
      <c r="B47" s="129"/>
      <c r="C47" s="129"/>
      <c r="D47" s="129"/>
      <c r="E47" s="137"/>
      <c r="F47" s="129"/>
      <c r="G47" s="129"/>
      <c r="H47" s="129"/>
      <c r="I47" s="129"/>
      <c r="J47" s="129"/>
    </row>
    <row r="48" spans="2:10">
      <c r="B48" s="160" t="s">
        <v>152</v>
      </c>
      <c r="C48" s="161"/>
      <c r="D48" s="161"/>
      <c r="E48" s="162">
        <f>SUM(E30:E34)+SUM(E36:E39)+SUM(E41:E46)</f>
        <v>0</v>
      </c>
      <c r="F48" s="162">
        <f t="shared" ref="F48" si="8">IF($E$7=0,0,E48/$E$7)</f>
        <v>0</v>
      </c>
      <c r="G48" s="129"/>
      <c r="J48" s="67"/>
    </row>
    <row r="49" spans="1:12">
      <c r="B49" s="163"/>
      <c r="C49" s="164"/>
      <c r="D49" s="164"/>
      <c r="E49" s="105"/>
      <c r="F49" s="67"/>
      <c r="G49" s="129"/>
      <c r="J49" s="67"/>
    </row>
    <row r="50" spans="1:12" ht="15" thickBot="1">
      <c r="B50" s="165" t="s">
        <v>153</v>
      </c>
      <c r="C50" s="165"/>
      <c r="D50" s="165"/>
      <c r="E50" s="166">
        <f>E25-E48</f>
        <v>0</v>
      </c>
      <c r="F50" s="166">
        <f t="shared" ref="F50" si="9">IF($E$7=0,0,E50/$E$7)</f>
        <v>0</v>
      </c>
      <c r="G50" s="129"/>
      <c r="J50" s="67"/>
    </row>
    <row r="51" spans="1:12">
      <c r="B51" s="167"/>
      <c r="C51" s="164"/>
      <c r="D51" s="164"/>
      <c r="E51" s="168"/>
      <c r="F51" s="168"/>
      <c r="G51" s="65"/>
      <c r="J51" s="67"/>
    </row>
    <row r="52" spans="1:12">
      <c r="B52" s="160" t="s">
        <v>154</v>
      </c>
      <c r="C52" s="161"/>
      <c r="D52" s="161"/>
      <c r="E52" s="162">
        <f>E48+E50</f>
        <v>0</v>
      </c>
      <c r="F52" s="162">
        <f t="shared" ref="F52" si="10">IF($E$7=0,0,E52/$E$7)</f>
        <v>0</v>
      </c>
      <c r="G52" s="65"/>
      <c r="J52" s="67"/>
    </row>
    <row r="53" spans="1:12">
      <c r="B53" s="167"/>
      <c r="C53" s="164"/>
      <c r="D53" s="164"/>
      <c r="E53" s="168"/>
      <c r="F53" s="168"/>
      <c r="G53" s="65"/>
      <c r="J53" s="67"/>
    </row>
    <row r="54" spans="1:12">
      <c r="B54" s="65"/>
      <c r="C54" s="65"/>
      <c r="D54" s="65"/>
      <c r="E54" s="65"/>
      <c r="F54" s="65"/>
      <c r="G54" s="65"/>
      <c r="H54" s="65"/>
      <c r="I54" s="65"/>
      <c r="J54" s="65"/>
      <c r="K54" s="65"/>
      <c r="L54" s="65"/>
    </row>
    <row r="55" spans="1:12" ht="15" thickBot="1">
      <c r="B55" s="65"/>
      <c r="C55" s="65"/>
      <c r="D55" s="65"/>
      <c r="E55" s="65"/>
      <c r="F55" s="65"/>
      <c r="G55" s="65"/>
      <c r="H55" s="65"/>
      <c r="I55" s="65"/>
      <c r="J55" s="65"/>
      <c r="K55" s="65"/>
      <c r="L55" s="65"/>
    </row>
    <row r="56" spans="1:12" ht="15" thickBot="1">
      <c r="B56" s="169" t="s">
        <v>155</v>
      </c>
      <c r="C56" s="170"/>
      <c r="D56" s="65"/>
      <c r="E56" s="65"/>
      <c r="F56" s="65"/>
      <c r="G56" s="65"/>
      <c r="H56" s="65"/>
      <c r="I56" s="65"/>
      <c r="J56" s="65"/>
      <c r="K56" s="65"/>
    </row>
    <row r="57" spans="1:12">
      <c r="B57" s="446"/>
      <c r="C57" s="447"/>
      <c r="D57" s="447"/>
      <c r="E57" s="447"/>
      <c r="F57" s="447"/>
      <c r="G57" s="447"/>
      <c r="H57" s="447"/>
      <c r="I57" s="447"/>
      <c r="J57" s="447"/>
      <c r="K57" s="448"/>
    </row>
    <row r="58" spans="1:12">
      <c r="B58" s="446"/>
      <c r="C58" s="449"/>
      <c r="D58" s="449"/>
      <c r="E58" s="449"/>
      <c r="F58" s="449"/>
      <c r="G58" s="449"/>
      <c r="H58" s="449"/>
      <c r="I58" s="449"/>
      <c r="J58" s="449"/>
      <c r="K58" s="450"/>
    </row>
    <row r="59" spans="1:12">
      <c r="B59" s="446"/>
      <c r="C59" s="449"/>
      <c r="D59" s="449"/>
      <c r="E59" s="449"/>
      <c r="F59" s="449"/>
      <c r="G59" s="449"/>
      <c r="H59" s="449"/>
      <c r="I59" s="449"/>
      <c r="J59" s="449"/>
      <c r="K59" s="450"/>
    </row>
    <row r="60" spans="1:12">
      <c r="B60" s="446"/>
      <c r="C60" s="449"/>
      <c r="D60" s="449"/>
      <c r="E60" s="449"/>
      <c r="F60" s="449"/>
      <c r="G60" s="449"/>
      <c r="H60" s="449"/>
      <c r="I60" s="449"/>
      <c r="J60" s="449"/>
      <c r="K60" s="450"/>
    </row>
    <row r="61" spans="1:12">
      <c r="B61" s="451"/>
      <c r="C61" s="452"/>
      <c r="D61" s="452"/>
      <c r="E61" s="452"/>
      <c r="F61" s="452"/>
      <c r="G61" s="452"/>
      <c r="H61" s="452"/>
      <c r="I61" s="452"/>
      <c r="J61" s="452"/>
      <c r="K61" s="453"/>
    </row>
    <row r="62" spans="1:12">
      <c r="B62" s="65"/>
      <c r="C62" s="65"/>
      <c r="D62" s="65"/>
      <c r="E62" s="65"/>
      <c r="F62" s="65"/>
      <c r="G62" s="65"/>
      <c r="H62" s="65"/>
      <c r="I62" s="65"/>
      <c r="J62" s="65"/>
      <c r="K62" s="65"/>
    </row>
    <row r="63" spans="1:12">
      <c r="B63" s="65"/>
      <c r="C63" s="65"/>
      <c r="D63" s="65"/>
      <c r="E63" s="65"/>
      <c r="F63" s="65"/>
      <c r="G63" s="65"/>
      <c r="H63" s="65"/>
      <c r="I63" s="65"/>
      <c r="J63" s="65"/>
      <c r="K63" s="65"/>
      <c r="L63" s="65"/>
    </row>
    <row r="64" spans="1:12">
      <c r="A64" s="64"/>
      <c r="B64" s="64"/>
      <c r="C64" s="64"/>
      <c r="D64" s="64"/>
      <c r="E64" s="64"/>
      <c r="F64" s="64"/>
      <c r="G64" s="64"/>
      <c r="H64" s="64"/>
      <c r="I64" s="64"/>
      <c r="J64" s="64"/>
      <c r="K64" s="64"/>
      <c r="L64" s="64"/>
    </row>
    <row r="68" spans="2:11">
      <c r="F68" s="179"/>
    </row>
    <row r="75" spans="2:11">
      <c r="B75" s="65"/>
      <c r="C75" s="65"/>
      <c r="D75" s="65"/>
      <c r="E75" s="65"/>
      <c r="F75" s="65"/>
      <c r="G75" s="65"/>
      <c r="H75" s="65"/>
      <c r="I75" s="65"/>
      <c r="J75" s="65"/>
    </row>
    <row r="76" spans="2:11">
      <c r="B76" s="105"/>
      <c r="C76" s="105"/>
      <c r="D76" s="105"/>
      <c r="E76" s="105"/>
      <c r="J76" s="67"/>
    </row>
    <row r="77" spans="2:11">
      <c r="B77" s="105"/>
      <c r="C77" s="105"/>
      <c r="D77" s="105"/>
      <c r="E77" s="105"/>
      <c r="J77" s="67"/>
    </row>
    <row r="78" spans="2:11">
      <c r="B78" s="180"/>
      <c r="C78" s="181"/>
      <c r="D78" s="181"/>
      <c r="E78" s="105"/>
      <c r="J78" s="67"/>
    </row>
    <row r="79" spans="2:11">
      <c r="B79" s="180"/>
      <c r="C79" s="181"/>
      <c r="D79" s="181"/>
      <c r="J79" s="182"/>
      <c r="K79" s="182"/>
    </row>
    <row r="80" spans="2:11" ht="15.5">
      <c r="B80" s="183"/>
      <c r="C80" s="181"/>
      <c r="D80" s="181"/>
      <c r="J80" s="182"/>
      <c r="K80" s="182"/>
    </row>
    <row r="81" spans="2:11">
      <c r="B81" s="184"/>
      <c r="C81" s="181"/>
      <c r="D81" s="181"/>
      <c r="J81" s="182"/>
      <c r="K81" s="182"/>
    </row>
    <row r="82" spans="2:11">
      <c r="B82" s="180"/>
      <c r="C82" s="181"/>
      <c r="D82" s="181"/>
      <c r="E82" s="185"/>
      <c r="F82" s="185"/>
      <c r="G82" s="65"/>
      <c r="H82" s="185"/>
      <c r="I82" s="185"/>
      <c r="J82" s="182"/>
      <c r="K82" s="182"/>
    </row>
    <row r="83" spans="2:11">
      <c r="B83" s="186"/>
      <c r="C83" s="187"/>
      <c r="D83" s="90"/>
      <c r="E83" s="187"/>
      <c r="F83" s="90"/>
      <c r="G83" s="65"/>
      <c r="H83" s="187"/>
      <c r="I83" s="90"/>
      <c r="J83" s="182"/>
      <c r="K83" s="182"/>
    </row>
    <row r="84" spans="2:11">
      <c r="B84" s="186"/>
      <c r="C84" s="187"/>
      <c r="D84" s="90"/>
      <c r="E84" s="187"/>
      <c r="F84" s="90"/>
      <c r="G84" s="65"/>
      <c r="H84" s="187"/>
      <c r="I84" s="90"/>
      <c r="J84" s="182"/>
      <c r="K84" s="182"/>
    </row>
    <row r="85" spans="2:11" ht="15.5">
      <c r="B85" s="188"/>
      <c r="C85" s="189"/>
      <c r="D85" s="190"/>
      <c r="E85" s="191"/>
      <c r="F85" s="190"/>
      <c r="G85" s="65"/>
      <c r="H85" s="191"/>
      <c r="I85" s="190"/>
      <c r="J85" s="182"/>
      <c r="K85" s="182"/>
    </row>
    <row r="86" spans="2:11" ht="15.5">
      <c r="B86" s="183"/>
      <c r="C86" s="192"/>
      <c r="D86" s="106"/>
    </row>
    <row r="87" spans="2:11">
      <c r="B87" s="193"/>
    </row>
    <row r="88" spans="2:11">
      <c r="B88" s="193"/>
    </row>
    <row r="89" spans="2:11">
      <c r="B89" s="180"/>
      <c r="C89" s="181"/>
      <c r="D89" s="181"/>
    </row>
    <row r="90" spans="2:11">
      <c r="B90" s="186"/>
      <c r="C90" s="187"/>
      <c r="D90" s="90"/>
    </row>
    <row r="91" spans="2:11">
      <c r="B91" s="186"/>
      <c r="C91" s="187"/>
      <c r="D91" s="90"/>
    </row>
    <row r="92" spans="2:11" ht="15.5">
      <c r="B92" s="188"/>
      <c r="C92" s="189"/>
      <c r="D92" s="190"/>
    </row>
    <row r="93" spans="2:11" ht="15.5">
      <c r="B93" s="183"/>
      <c r="C93" s="192"/>
      <c r="D93" s="106"/>
    </row>
    <row r="94" spans="2:11">
      <c r="B94" s="193"/>
    </row>
  </sheetData>
  <sheetProtection algorithmName="SHA-512" hashValue="YPCwAXfhoTZ/rVYGUGeBxXWys3CqtaDJJ9GAfN596FnYHkW9rAjs/opfwFv4N5aYqA899+HSfgeJtQ9YoYFyTg==" saltValue="spWFnwMt24aotufmgq1FaA==" spinCount="100000" sheet="1"/>
  <mergeCells count="5">
    <mergeCell ref="H9:J9"/>
    <mergeCell ref="H27:J27"/>
    <mergeCell ref="B57:K61"/>
    <mergeCell ref="B9:D9"/>
    <mergeCell ref="B27:D27"/>
  </mergeCells>
  <pageMargins left="0.7" right="0.7" top="0.75" bottom="0.75" header="0.3" footer="0.3"/>
  <pageSetup paperSize="5"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17"/>
  <sheetViews>
    <sheetView showGridLines="0" zoomScale="80" zoomScaleNormal="80" workbookViewId="0">
      <selection activeCell="C1" sqref="A1:C1"/>
    </sheetView>
  </sheetViews>
  <sheetFormatPr defaultColWidth="9.26953125" defaultRowHeight="14.5"/>
  <cols>
    <col min="1" max="1" width="1.7265625" style="63" customWidth="1"/>
    <col min="2" max="2" width="80.26953125" style="63" customWidth="1"/>
    <col min="3" max="3" width="19.26953125" style="63" customWidth="1"/>
    <col min="4" max="4" width="30.26953125" style="63" bestFit="1" customWidth="1"/>
    <col min="5" max="5" width="22.26953125" style="63" customWidth="1"/>
    <col min="6" max="6" width="22.7265625" style="63" customWidth="1"/>
    <col min="7" max="7" width="20.26953125" style="63" customWidth="1"/>
    <col min="8" max="8" width="3.26953125" style="63" customWidth="1"/>
    <col min="9" max="9" width="35.26953125" style="63" customWidth="1"/>
    <col min="10" max="10" width="12.26953125" style="63" customWidth="1"/>
    <col min="11" max="11" width="11.26953125" style="63" customWidth="1"/>
    <col min="12" max="12" width="3" style="63" customWidth="1"/>
    <col min="13" max="13" width="4.7265625" style="63" customWidth="1"/>
    <col min="14" max="14" width="9.26953125" style="63" hidden="1" customWidth="1"/>
    <col min="15" max="16384" width="9.26953125" style="63"/>
  </cols>
  <sheetData>
    <row r="1" spans="1:11" ht="43.5" customHeight="1" thickBot="1">
      <c r="A1" s="194" t="s">
        <v>6</v>
      </c>
      <c r="B1" s="195"/>
      <c r="C1" s="196"/>
    </row>
    <row r="2" spans="1:11" ht="24" thickBot="1">
      <c r="A2" s="389"/>
      <c r="B2" s="390"/>
      <c r="C2" s="390"/>
      <c r="D2" s="390" t="s">
        <v>156</v>
      </c>
      <c r="E2" s="390"/>
      <c r="F2" s="390"/>
      <c r="G2" s="390"/>
      <c r="H2" s="390"/>
      <c r="I2" s="390"/>
      <c r="J2" s="390"/>
      <c r="K2" s="391"/>
    </row>
    <row r="3" spans="1:11" ht="15.5">
      <c r="A3" s="197"/>
      <c r="B3" s="198" t="s">
        <v>157</v>
      </c>
      <c r="C3" s="199"/>
      <c r="D3" s="199"/>
      <c r="E3" s="199"/>
      <c r="F3" s="199"/>
      <c r="G3" s="199"/>
      <c r="H3" s="199"/>
      <c r="I3" s="199"/>
      <c r="J3" s="199"/>
      <c r="K3" s="199"/>
    </row>
    <row r="4" spans="1:11" ht="15" thickBot="1">
      <c r="A4" s="62"/>
      <c r="B4" s="65"/>
      <c r="C4" s="65"/>
      <c r="D4" s="65"/>
      <c r="E4" s="65"/>
      <c r="F4" s="65"/>
      <c r="G4" s="65"/>
      <c r="H4" s="65"/>
      <c r="I4" s="65"/>
      <c r="J4" s="65"/>
      <c r="K4" s="65"/>
    </row>
    <row r="5" spans="1:11">
      <c r="A5" s="200"/>
      <c r="B5" s="201" t="s">
        <v>158</v>
      </c>
      <c r="C5" s="373">
        <f>'Budget de l''ensemble'!H6</f>
        <v>0</v>
      </c>
      <c r="D5" s="200"/>
      <c r="E5" s="164"/>
      <c r="F5" s="164"/>
      <c r="G5" s="164"/>
      <c r="H5" s="164"/>
      <c r="I5" s="164"/>
      <c r="J5" s="164"/>
      <c r="K5" s="164"/>
    </row>
    <row r="6" spans="1:11" ht="15" thickBot="1">
      <c r="A6" s="200"/>
      <c r="B6" s="202" t="s">
        <v>122</v>
      </c>
      <c r="C6" s="374">
        <f>'Loyers et abordabilité'!D53</f>
        <v>0</v>
      </c>
      <c r="D6" s="200"/>
      <c r="E6" s="164"/>
      <c r="F6" s="164"/>
      <c r="G6" s="164"/>
      <c r="H6" s="164"/>
      <c r="I6" s="164"/>
      <c r="J6" s="164"/>
      <c r="K6" s="164"/>
    </row>
    <row r="7" spans="1:11" ht="15" thickBot="1">
      <c r="A7" s="200"/>
      <c r="B7" s="71"/>
      <c r="C7" s="164"/>
      <c r="D7" s="164"/>
      <c r="E7" s="203"/>
      <c r="F7" s="164"/>
      <c r="G7" s="164"/>
      <c r="H7" s="164"/>
      <c r="I7" s="164"/>
      <c r="J7" s="164"/>
      <c r="K7" s="164"/>
    </row>
    <row r="8" spans="1:11" ht="16.5" thickBot="1">
      <c r="A8" s="66"/>
      <c r="B8" s="204" t="s">
        <v>159</v>
      </c>
      <c r="C8" s="205"/>
      <c r="D8" s="206"/>
      <c r="E8" s="207"/>
      <c r="F8" s="205"/>
      <c r="G8" s="208"/>
      <c r="H8" s="209"/>
      <c r="I8" s="210"/>
      <c r="J8" s="205"/>
      <c r="K8" s="211"/>
    </row>
    <row r="9" spans="1:11" ht="37.15" customHeight="1">
      <c r="A9" s="66"/>
      <c r="B9" s="105"/>
      <c r="C9" s="70"/>
      <c r="D9" s="212" t="s">
        <v>125</v>
      </c>
      <c r="E9" s="213" t="s">
        <v>160</v>
      </c>
      <c r="F9" s="214" t="s">
        <v>161</v>
      </c>
      <c r="G9" s="104"/>
      <c r="H9" s="105"/>
      <c r="I9" s="215"/>
      <c r="J9" s="70"/>
      <c r="K9" s="70"/>
    </row>
    <row r="10" spans="1:11">
      <c r="A10" s="66"/>
      <c r="B10" s="71" t="str">
        <f>'Budget de l''ensemble'!B11</f>
        <v>Valeur du terrain (Pour PPCA, APH Select et/ou si applicable)</v>
      </c>
      <c r="C10" s="71"/>
      <c r="D10" s="216" t="e">
        <f>E10/$C$6</f>
        <v>#DIV/0!</v>
      </c>
      <c r="E10" s="217">
        <f>'Budget de l''ensemble'!H11</f>
        <v>0</v>
      </c>
      <c r="F10" s="136"/>
      <c r="G10" s="70"/>
      <c r="H10" s="164"/>
      <c r="J10" s="71"/>
      <c r="K10" s="71"/>
    </row>
    <row r="11" spans="1:11">
      <c r="A11" s="66"/>
      <c r="B11" s="71" t="str">
        <f>'Budget de l''ensemble'!B13</f>
        <v>Coût du terrain (Pour FLA et/ou si applicable)</v>
      </c>
      <c r="C11" s="71"/>
      <c r="D11" s="216" t="e">
        <f t="shared" ref="D11:D20" si="0">E11/$C$6</f>
        <v>#DIV/0!</v>
      </c>
      <c r="E11" s="217">
        <f>'Budget de l''ensemble'!H13</f>
        <v>0</v>
      </c>
      <c r="F11" s="136"/>
      <c r="G11" s="70"/>
      <c r="H11" s="71"/>
      <c r="J11" s="71"/>
      <c r="K11" s="71"/>
    </row>
    <row r="12" spans="1:11">
      <c r="A12" s="66"/>
      <c r="B12" s="71" t="str">
        <f>'Budget de l''ensemble'!B15</f>
        <v>Coûts essentiels (construction)</v>
      </c>
      <c r="C12" s="71"/>
      <c r="D12" s="216" t="e">
        <f t="shared" si="0"/>
        <v>#DIV/0!</v>
      </c>
      <c r="E12" s="217">
        <f>'Budget de l''ensemble'!H15</f>
        <v>0</v>
      </c>
      <c r="F12" s="136"/>
      <c r="G12" s="70"/>
      <c r="H12" s="71"/>
      <c r="J12" s="71"/>
      <c r="K12" s="71"/>
    </row>
    <row r="13" spans="1:11">
      <c r="A13" s="66"/>
      <c r="B13" s="71" t="str">
        <f>'Budget de l''ensemble'!B16</f>
        <v>Coûts accessoires (aménagement)</v>
      </c>
      <c r="C13" s="71"/>
      <c r="D13" s="216" t="e">
        <f t="shared" si="0"/>
        <v>#DIV/0!</v>
      </c>
      <c r="E13" s="217">
        <f>'Budget de l''ensemble'!H16</f>
        <v>0</v>
      </c>
      <c r="F13" s="136"/>
      <c r="G13" s="70"/>
      <c r="H13" s="71"/>
      <c r="J13" s="71"/>
      <c r="K13" s="71"/>
    </row>
    <row r="14" spans="1:11">
      <c r="A14" s="66"/>
      <c r="B14" s="71" t="str">
        <f>'Budget de l''ensemble'!B17</f>
        <v>Coûts de financement</v>
      </c>
      <c r="C14" s="71"/>
      <c r="D14" s="216" t="e">
        <f t="shared" si="0"/>
        <v>#DIV/0!</v>
      </c>
      <c r="E14" s="217">
        <f>'Budget de l''ensemble'!H17</f>
        <v>0</v>
      </c>
      <c r="F14" s="136"/>
      <c r="G14" s="70"/>
      <c r="H14" s="71"/>
      <c r="J14" s="71"/>
      <c r="K14" s="71"/>
    </row>
    <row r="15" spans="1:11">
      <c r="A15" s="66"/>
      <c r="B15" s="71" t="str">
        <f>'Budget de l''ensemble'!B18</f>
        <v>TVH (déduction faite des remboursements, le cas échéant)</v>
      </c>
      <c r="C15" s="71"/>
      <c r="D15" s="216" t="e">
        <f t="shared" si="0"/>
        <v>#DIV/0!</v>
      </c>
      <c r="E15" s="217">
        <f>'Budget de l''ensemble'!H18</f>
        <v>0</v>
      </c>
      <c r="F15" s="136"/>
      <c r="G15" s="70"/>
      <c r="H15" s="71"/>
      <c r="J15" s="71"/>
      <c r="K15" s="71"/>
    </row>
    <row r="16" spans="1:11">
      <c r="A16" s="66"/>
      <c r="B16" s="71" t="str">
        <f>'Budget de l''ensemble'!B19</f>
        <v>Provision pour éventualités</v>
      </c>
      <c r="C16" s="71"/>
      <c r="D16" s="216" t="e">
        <f t="shared" si="0"/>
        <v>#DIV/0!</v>
      </c>
      <c r="E16" s="217">
        <f>'Budget de l''ensemble'!H19</f>
        <v>0</v>
      </c>
      <c r="F16" s="136"/>
      <c r="G16" s="70"/>
      <c r="H16" s="71"/>
      <c r="J16" s="71"/>
      <c r="K16" s="71"/>
    </row>
    <row r="17" spans="1:11">
      <c r="A17" s="66"/>
      <c r="B17" s="71" t="str">
        <f>'Budget de l''ensemble'!B20</f>
        <v>Autre (précisez)</v>
      </c>
      <c r="C17" s="71"/>
      <c r="D17" s="216" t="e">
        <f t="shared" ref="D17:D18" si="1">E17/$C$6</f>
        <v>#DIV/0!</v>
      </c>
      <c r="E17" s="217">
        <f>'Budget de l''ensemble'!H20</f>
        <v>0</v>
      </c>
      <c r="F17" s="136"/>
      <c r="G17" s="70"/>
      <c r="H17" s="71"/>
      <c r="J17" s="71"/>
      <c r="K17" s="71"/>
    </row>
    <row r="18" spans="1:11">
      <c r="A18" s="66"/>
      <c r="B18" s="71" t="str">
        <f>'Budget de l''ensemble'!B21</f>
        <v>Autre (précisez)</v>
      </c>
      <c r="C18" s="71"/>
      <c r="D18" s="216" t="e">
        <f t="shared" si="1"/>
        <v>#DIV/0!</v>
      </c>
      <c r="E18" s="217">
        <f>'Budget de l''ensemble'!H21</f>
        <v>0</v>
      </c>
      <c r="F18" s="136"/>
      <c r="G18" s="70"/>
      <c r="H18" s="71"/>
      <c r="J18" s="71"/>
      <c r="K18" s="71"/>
    </row>
    <row r="19" spans="1:11">
      <c r="A19" s="66"/>
      <c r="B19" s="71" t="str">
        <f>'Budget de l''ensemble'!B22</f>
        <v>Autre (précisez)</v>
      </c>
      <c r="C19" s="71"/>
      <c r="D19" s="216" t="e">
        <f t="shared" si="0"/>
        <v>#DIV/0!</v>
      </c>
      <c r="E19" s="217">
        <f>'Budget de l''ensemble'!H22</f>
        <v>0</v>
      </c>
      <c r="F19" s="136"/>
      <c r="G19" s="70"/>
      <c r="H19" s="71"/>
      <c r="J19" s="71"/>
      <c r="K19" s="71"/>
    </row>
    <row r="20" spans="1:11" ht="16">
      <c r="A20" s="66"/>
      <c r="B20" s="71" t="str">
        <f>'Budget de l''ensemble'!B23</f>
        <v>Autre (précisez)</v>
      </c>
      <c r="C20" s="71"/>
      <c r="D20" s="216" t="e">
        <f t="shared" si="0"/>
        <v>#DIV/0!</v>
      </c>
      <c r="E20" s="217">
        <f>'Budget de l''ensemble'!H23</f>
        <v>0</v>
      </c>
      <c r="F20" s="136"/>
      <c r="G20" s="218"/>
      <c r="H20" s="219"/>
      <c r="I20" s="219"/>
      <c r="J20" s="71"/>
      <c r="K20" s="71"/>
    </row>
    <row r="21" spans="1:11">
      <c r="A21" s="66"/>
      <c r="B21" s="150" t="s">
        <v>162</v>
      </c>
      <c r="C21" s="150"/>
      <c r="D21" s="220">
        <f t="shared" ref="D21" si="2">IF($C$6=0,0,E21/$C$6)</f>
        <v>0</v>
      </c>
      <c r="E21" s="220">
        <f>SUM(E10:E20)</f>
        <v>0</v>
      </c>
      <c r="F21" s="66"/>
      <c r="G21" s="70"/>
      <c r="H21" s="71"/>
      <c r="J21" s="71"/>
      <c r="K21" s="71"/>
    </row>
    <row r="22" spans="1:11" ht="15" thickTop="1">
      <c r="A22" s="66"/>
      <c r="B22" s="71"/>
      <c r="C22" s="71"/>
      <c r="D22" s="71"/>
      <c r="E22" s="71"/>
      <c r="F22" s="71"/>
      <c r="G22" s="71"/>
      <c r="H22" s="71"/>
      <c r="J22" s="71"/>
      <c r="K22" s="71"/>
    </row>
    <row r="23" spans="1:11" hidden="1">
      <c r="A23" s="66"/>
      <c r="B23" s="221" t="s">
        <v>163</v>
      </c>
      <c r="C23" s="222">
        <v>0</v>
      </c>
      <c r="D23" s="223" t="s">
        <v>164</v>
      </c>
      <c r="E23" s="71"/>
      <c r="F23" s="71"/>
      <c r="G23" s="71"/>
      <c r="H23" s="71"/>
      <c r="J23" s="71"/>
      <c r="K23" s="71"/>
    </row>
    <row r="24" spans="1:11" hidden="1">
      <c r="A24" s="224"/>
      <c r="B24" s="225" t="s">
        <v>165</v>
      </c>
      <c r="C24" s="226">
        <v>0</v>
      </c>
      <c r="D24" s="227"/>
      <c r="E24" s="227"/>
      <c r="F24" s="228"/>
      <c r="G24" s="229"/>
      <c r="H24" s="227"/>
      <c r="J24" s="227"/>
      <c r="K24" s="227"/>
    </row>
    <row r="25" spans="1:11" ht="15" thickBot="1">
      <c r="A25" s="224"/>
      <c r="B25" s="70"/>
      <c r="C25" s="218"/>
      <c r="D25" s="218"/>
      <c r="E25" s="218"/>
      <c r="F25" s="104"/>
      <c r="G25" s="218"/>
      <c r="H25" s="218"/>
      <c r="I25" s="230"/>
      <c r="J25" s="230"/>
      <c r="K25" s="218"/>
    </row>
    <row r="26" spans="1:11" ht="15" thickBot="1">
      <c r="A26" s="66"/>
      <c r="B26" s="204" t="s">
        <v>166</v>
      </c>
      <c r="C26" s="231"/>
      <c r="D26" s="231"/>
      <c r="E26" s="231"/>
      <c r="F26" s="231"/>
      <c r="G26" s="208"/>
      <c r="H26" s="208"/>
      <c r="I26" s="232"/>
      <c r="J26" s="232"/>
      <c r="K26" s="233"/>
    </row>
    <row r="27" spans="1:11" ht="29">
      <c r="A27" s="66"/>
      <c r="B27" s="105"/>
      <c r="G27" s="234" t="s">
        <v>167</v>
      </c>
      <c r="H27" s="104"/>
      <c r="I27" s="214" t="s">
        <v>161</v>
      </c>
      <c r="J27" s="235"/>
      <c r="K27" s="236"/>
    </row>
    <row r="28" spans="1:11">
      <c r="A28" s="66"/>
      <c r="B28" s="164" t="s">
        <v>168</v>
      </c>
      <c r="D28" s="71"/>
      <c r="E28" s="71"/>
      <c r="F28" s="104"/>
      <c r="G28" s="237">
        <f>'Loyers et abordabilité'!J52</f>
        <v>0</v>
      </c>
      <c r="H28" s="238"/>
      <c r="I28" s="136"/>
    </row>
    <row r="29" spans="1:11">
      <c r="A29" s="66"/>
      <c r="B29" s="239" t="s">
        <v>169</v>
      </c>
      <c r="C29" s="66"/>
      <c r="D29" s="66"/>
      <c r="E29" s="71"/>
      <c r="F29" s="104"/>
      <c r="G29" s="375"/>
      <c r="H29" s="238"/>
      <c r="I29" s="136"/>
    </row>
    <row r="30" spans="1:11" ht="16">
      <c r="A30" s="66"/>
      <c r="B30" s="71" t="s">
        <v>170</v>
      </c>
      <c r="C30" s="66"/>
      <c r="D30" s="66"/>
      <c r="E30" s="71"/>
      <c r="F30" s="71"/>
      <c r="G30" s="240">
        <f>G28*G29</f>
        <v>0</v>
      </c>
      <c r="H30" s="219"/>
      <c r="I30" s="136"/>
    </row>
    <row r="31" spans="1:11">
      <c r="A31" s="66"/>
      <c r="B31" s="241" t="s">
        <v>171</v>
      </c>
      <c r="C31" s="241"/>
      <c r="D31" s="241"/>
      <c r="E31" s="241"/>
      <c r="F31" s="241"/>
      <c r="G31" s="242">
        <f>G28-G30</f>
        <v>0</v>
      </c>
      <c r="H31" s="71"/>
      <c r="I31" s="136"/>
    </row>
    <row r="32" spans="1:11" ht="15.5" thickTop="1" thickBot="1">
      <c r="A32" s="66"/>
      <c r="B32" s="71"/>
      <c r="C32" s="71"/>
      <c r="D32" s="71"/>
      <c r="E32" s="66"/>
      <c r="F32" s="104"/>
      <c r="G32" s="71"/>
      <c r="H32" s="71"/>
    </row>
    <row r="33" spans="1:11" ht="15" thickBot="1">
      <c r="A33" s="66"/>
      <c r="B33" s="204" t="s">
        <v>172</v>
      </c>
      <c r="C33" s="205"/>
      <c r="D33" s="209"/>
      <c r="E33" s="205"/>
      <c r="F33" s="205"/>
      <c r="G33" s="205"/>
      <c r="H33" s="205"/>
      <c r="I33" s="231"/>
      <c r="J33" s="205"/>
      <c r="K33" s="211"/>
    </row>
    <row r="34" spans="1:11" ht="29">
      <c r="A34" s="66"/>
      <c r="B34" s="105"/>
      <c r="C34" s="243" t="s">
        <v>83</v>
      </c>
      <c r="D34" s="203" t="s">
        <v>173</v>
      </c>
      <c r="E34" s="66"/>
      <c r="F34" s="70"/>
      <c r="G34" s="71"/>
      <c r="H34" s="71"/>
      <c r="I34" s="214" t="s">
        <v>161</v>
      </c>
      <c r="J34" s="71"/>
      <c r="K34" s="71"/>
    </row>
    <row r="35" spans="1:11">
      <c r="A35" s="66"/>
      <c r="B35" s="71" t="s">
        <v>174</v>
      </c>
      <c r="C35" s="358"/>
      <c r="D35" s="376"/>
      <c r="E35" s="66"/>
      <c r="F35" s="71"/>
      <c r="G35" s="237">
        <f>D35*C35*12</f>
        <v>0</v>
      </c>
      <c r="H35" s="71"/>
      <c r="I35" s="136"/>
      <c r="J35" s="71"/>
      <c r="K35" s="71"/>
    </row>
    <row r="36" spans="1:11">
      <c r="A36" s="66"/>
      <c r="B36" s="71" t="s">
        <v>175</v>
      </c>
      <c r="C36" s="358"/>
      <c r="D36" s="376"/>
      <c r="E36" s="66"/>
      <c r="F36" s="66"/>
      <c r="G36" s="237">
        <f>D36*C36*12</f>
        <v>0</v>
      </c>
      <c r="H36" s="71"/>
      <c r="I36" s="136"/>
      <c r="J36" s="71"/>
      <c r="K36" s="71"/>
    </row>
    <row r="37" spans="1:11" ht="16">
      <c r="A37" s="66"/>
      <c r="B37" s="71" t="s">
        <v>176</v>
      </c>
      <c r="C37" s="71"/>
      <c r="D37" s="71"/>
      <c r="E37" s="71"/>
      <c r="F37" s="66"/>
      <c r="G37" s="244"/>
      <c r="H37" s="71"/>
      <c r="I37" s="136"/>
      <c r="J37" s="71"/>
      <c r="K37" s="71"/>
    </row>
    <row r="38" spans="1:11">
      <c r="A38" s="66"/>
      <c r="B38" s="71" t="s">
        <v>139</v>
      </c>
      <c r="C38" s="71"/>
      <c r="D38" s="71"/>
      <c r="E38" s="71"/>
      <c r="F38" s="66"/>
      <c r="G38" s="237">
        <f>SUM(G35:G37)</f>
        <v>0</v>
      </c>
      <c r="H38" s="71"/>
      <c r="I38" s="136"/>
      <c r="J38" s="71"/>
      <c r="K38" s="71"/>
    </row>
    <row r="39" spans="1:11">
      <c r="A39" s="66"/>
      <c r="B39" s="239" t="s">
        <v>177</v>
      </c>
      <c r="C39" s="71"/>
      <c r="D39" s="71"/>
      <c r="E39" s="71"/>
      <c r="F39" s="66"/>
      <c r="G39" s="377">
        <f>G29</f>
        <v>0</v>
      </c>
      <c r="H39" s="238"/>
      <c r="I39" s="136"/>
      <c r="J39" s="71"/>
      <c r="K39" s="71"/>
    </row>
    <row r="40" spans="1:11" ht="16">
      <c r="A40" s="66"/>
      <c r="B40" s="71" t="s">
        <v>170</v>
      </c>
      <c r="C40" s="71"/>
      <c r="D40" s="71"/>
      <c r="E40" s="71"/>
      <c r="F40" s="66"/>
      <c r="G40" s="240">
        <f>G39*G38</f>
        <v>0</v>
      </c>
      <c r="H40" s="219"/>
      <c r="I40" s="136"/>
      <c r="J40" s="71"/>
      <c r="K40" s="71"/>
    </row>
    <row r="41" spans="1:11">
      <c r="A41" s="66"/>
      <c r="B41" s="150" t="s">
        <v>178</v>
      </c>
      <c r="C41" s="150"/>
      <c r="D41" s="150"/>
      <c r="E41" s="150"/>
      <c r="F41" s="150"/>
      <c r="G41" s="152">
        <f>G38-G40</f>
        <v>0</v>
      </c>
      <c r="H41" s="71"/>
      <c r="I41" s="136"/>
      <c r="J41" s="71"/>
      <c r="K41" s="71"/>
    </row>
    <row r="42" spans="1:11" ht="15.5" thickTop="1" thickBot="1">
      <c r="A42" s="66"/>
      <c r="B42" s="71"/>
      <c r="C42" s="71"/>
      <c r="D42" s="71"/>
      <c r="E42" s="71"/>
      <c r="F42" s="71"/>
      <c r="G42" s="71"/>
      <c r="H42" s="71"/>
      <c r="J42" s="71"/>
      <c r="K42" s="71"/>
    </row>
    <row r="43" spans="1:11" ht="15" thickBot="1">
      <c r="A43" s="66"/>
      <c r="B43" s="204" t="s">
        <v>179</v>
      </c>
      <c r="C43" s="205"/>
      <c r="D43" s="205"/>
      <c r="E43" s="205"/>
      <c r="F43" s="208"/>
      <c r="G43" s="205"/>
      <c r="H43" s="205"/>
      <c r="I43" s="231"/>
      <c r="J43" s="205"/>
      <c r="K43" s="211"/>
    </row>
    <row r="44" spans="1:11" ht="29">
      <c r="A44" s="62"/>
      <c r="B44" s="105"/>
      <c r="C44" s="70"/>
      <c r="D44" s="70"/>
      <c r="E44" s="70"/>
      <c r="F44" s="104"/>
      <c r="G44" s="245"/>
      <c r="H44" s="70"/>
      <c r="I44" s="214" t="s">
        <v>161</v>
      </c>
      <c r="J44" s="70"/>
      <c r="K44" s="70"/>
    </row>
    <row r="45" spans="1:11">
      <c r="A45" s="66"/>
      <c r="B45" s="71" t="s">
        <v>180</v>
      </c>
      <c r="C45" s="71"/>
      <c r="D45" s="71"/>
      <c r="E45" s="71"/>
      <c r="F45" s="66"/>
      <c r="G45" s="74"/>
      <c r="H45" s="71"/>
      <c r="I45" s="136"/>
      <c r="J45" s="71"/>
      <c r="K45" s="71"/>
    </row>
    <row r="46" spans="1:11">
      <c r="A46" s="66"/>
      <c r="B46" s="98" t="s">
        <v>136</v>
      </c>
      <c r="C46" s="70"/>
      <c r="D46" s="71"/>
      <c r="E46" s="71"/>
      <c r="F46" s="66"/>
      <c r="G46" s="74"/>
      <c r="H46" s="71"/>
      <c r="I46" s="136"/>
      <c r="J46" s="71"/>
      <c r="K46" s="71"/>
    </row>
    <row r="47" spans="1:11">
      <c r="A47" s="66"/>
      <c r="B47" s="98" t="s">
        <v>136</v>
      </c>
      <c r="C47" s="70"/>
      <c r="D47" s="71"/>
      <c r="E47" s="71"/>
      <c r="F47" s="66"/>
      <c r="G47" s="74"/>
      <c r="H47" s="71"/>
      <c r="I47" s="136"/>
      <c r="J47" s="71"/>
      <c r="K47" s="71"/>
    </row>
    <row r="48" spans="1:11">
      <c r="A48" s="66"/>
      <c r="B48" s="98" t="s">
        <v>136</v>
      </c>
      <c r="C48" s="70"/>
      <c r="D48" s="71"/>
      <c r="E48" s="71"/>
      <c r="F48" s="66"/>
      <c r="G48" s="74"/>
      <c r="H48" s="71"/>
      <c r="I48" s="136"/>
      <c r="J48" s="71"/>
      <c r="K48" s="71"/>
    </row>
    <row r="49" spans="1:11">
      <c r="A49" s="66"/>
      <c r="B49" s="98" t="s">
        <v>136</v>
      </c>
      <c r="C49" s="70"/>
      <c r="D49" s="71"/>
      <c r="E49" s="71"/>
      <c r="F49" s="66"/>
      <c r="G49" s="74"/>
      <c r="H49" s="71"/>
      <c r="I49" s="136"/>
      <c r="J49" s="71"/>
      <c r="K49" s="71"/>
    </row>
    <row r="50" spans="1:11">
      <c r="A50" s="66"/>
      <c r="B50" s="164" t="s">
        <v>181</v>
      </c>
      <c r="C50" s="71"/>
      <c r="D50" s="71"/>
      <c r="E50" s="71"/>
      <c r="F50" s="66"/>
      <c r="G50" s="246">
        <f>SUM(G45:G49)</f>
        <v>0</v>
      </c>
      <c r="H50" s="71"/>
      <c r="I50" s="136"/>
      <c r="J50" s="71"/>
      <c r="K50" s="71"/>
    </row>
    <row r="51" spans="1:11">
      <c r="A51" s="66"/>
      <c r="B51" s="71"/>
      <c r="C51" s="71"/>
      <c r="D51" s="71"/>
      <c r="E51" s="71"/>
      <c r="F51" s="71"/>
      <c r="G51" s="71"/>
      <c r="H51" s="71"/>
      <c r="I51" s="136"/>
      <c r="J51" s="71"/>
      <c r="K51" s="71"/>
    </row>
    <row r="52" spans="1:11" ht="15.5">
      <c r="A52" s="200"/>
      <c r="B52" s="248" t="s">
        <v>182</v>
      </c>
      <c r="C52" s="248"/>
      <c r="D52" s="248"/>
      <c r="E52" s="248"/>
      <c r="F52" s="248"/>
      <c r="G52" s="249">
        <f>G31+G41+G50</f>
        <v>0</v>
      </c>
      <c r="H52" s="164"/>
      <c r="I52" s="136"/>
      <c r="J52" s="164"/>
      <c r="K52" s="164"/>
    </row>
    <row r="53" spans="1:11" ht="15" thickBot="1">
      <c r="A53" s="200"/>
      <c r="B53" s="164"/>
      <c r="C53" s="164"/>
      <c r="D53" s="164"/>
      <c r="E53" s="164"/>
      <c r="F53" s="164"/>
      <c r="G53" s="164"/>
      <c r="H53" s="164"/>
      <c r="I53" s="164"/>
      <c r="J53" s="164"/>
      <c r="K53" s="164"/>
    </row>
    <row r="54" spans="1:11" ht="15" thickBot="1">
      <c r="A54" s="66"/>
      <c r="B54" s="204" t="s">
        <v>183</v>
      </c>
      <c r="C54" s="205"/>
      <c r="D54" s="205"/>
      <c r="E54" s="205"/>
      <c r="F54" s="250"/>
      <c r="G54" s="251"/>
      <c r="H54" s="251"/>
      <c r="I54" s="251"/>
      <c r="J54" s="205"/>
      <c r="K54" s="211"/>
    </row>
    <row r="55" spans="1:11" ht="29">
      <c r="A55" s="66"/>
      <c r="B55" s="66"/>
      <c r="C55" s="71"/>
      <c r="D55" s="71"/>
      <c r="E55" s="71"/>
      <c r="F55" s="252" t="s">
        <v>184</v>
      </c>
      <c r="G55" s="253" t="s">
        <v>167</v>
      </c>
      <c r="H55" s="254"/>
      <c r="I55" s="214" t="s">
        <v>161</v>
      </c>
      <c r="J55" s="71"/>
      <c r="K55" s="71"/>
    </row>
    <row r="56" spans="1:11">
      <c r="A56" s="66"/>
      <c r="B56" s="255" t="s">
        <v>185</v>
      </c>
      <c r="C56" s="71"/>
      <c r="D56" s="71"/>
      <c r="E56" s="71"/>
      <c r="F56" s="256">
        <f>IF($C$6=0,0,G56/$C$6)</f>
        <v>0</v>
      </c>
      <c r="G56" s="257"/>
      <c r="H56" s="71"/>
      <c r="I56" s="136"/>
      <c r="J56" s="71"/>
      <c r="K56" s="71"/>
    </row>
    <row r="57" spans="1:11">
      <c r="A57" s="66"/>
      <c r="B57" s="71" t="s">
        <v>186</v>
      </c>
      <c r="C57" s="71"/>
      <c r="D57" s="71"/>
      <c r="E57" s="71"/>
      <c r="F57" s="256">
        <f>IF($C$6=0,0,G57/$C$6)</f>
        <v>0</v>
      </c>
      <c r="G57" s="258"/>
      <c r="H57" s="71"/>
      <c r="I57" s="136"/>
      <c r="J57" s="71"/>
      <c r="K57" s="71"/>
    </row>
    <row r="58" spans="1:11">
      <c r="A58" s="66"/>
      <c r="B58" s="71" t="s">
        <v>187</v>
      </c>
      <c r="C58" s="71"/>
      <c r="D58" s="71"/>
      <c r="E58" s="71"/>
      <c r="F58" s="74"/>
      <c r="G58" s="237">
        <f>F58*$C$6</f>
        <v>0</v>
      </c>
      <c r="H58" s="71"/>
      <c r="I58" s="136"/>
      <c r="J58" s="71"/>
      <c r="K58" s="71"/>
    </row>
    <row r="59" spans="1:11">
      <c r="A59" s="66"/>
      <c r="B59" s="71" t="s">
        <v>188</v>
      </c>
      <c r="C59" s="71"/>
      <c r="D59" s="71"/>
      <c r="E59" s="71"/>
      <c r="F59" s="74"/>
      <c r="G59" s="237">
        <f>F59*$C$6</f>
        <v>0</v>
      </c>
      <c r="H59" s="71"/>
      <c r="I59" s="136"/>
      <c r="J59" s="71"/>
      <c r="K59" s="71"/>
    </row>
    <row r="60" spans="1:11" ht="16">
      <c r="A60" s="66"/>
      <c r="B60" s="71" t="s">
        <v>189</v>
      </c>
      <c r="C60" s="71"/>
      <c r="D60" s="71"/>
      <c r="E60" s="71"/>
      <c r="F60" s="74"/>
      <c r="G60" s="247">
        <f>F60*$C$6</f>
        <v>0</v>
      </c>
      <c r="H60" s="219"/>
      <c r="I60" s="136"/>
      <c r="J60" s="71"/>
      <c r="K60" s="71"/>
    </row>
    <row r="61" spans="1:11" ht="16">
      <c r="A61" s="66"/>
      <c r="B61" s="71" t="s">
        <v>190</v>
      </c>
      <c r="C61" s="71"/>
      <c r="D61" s="71"/>
      <c r="E61" s="71"/>
      <c r="F61" s="256">
        <f>IF($C$6=0,0,G61/$C$6)</f>
        <v>0</v>
      </c>
      <c r="G61" s="247">
        <f>SUM(G58:G60)</f>
        <v>0</v>
      </c>
      <c r="H61" s="71"/>
      <c r="I61" s="136"/>
      <c r="J61" s="71"/>
      <c r="K61" s="71"/>
    </row>
    <row r="62" spans="1:11">
      <c r="A62" s="66"/>
      <c r="B62" s="71" t="s">
        <v>191</v>
      </c>
      <c r="C62" s="71"/>
      <c r="D62" s="71"/>
      <c r="E62" s="71"/>
      <c r="F62" s="74"/>
      <c r="G62" s="237">
        <f t="shared" ref="G62:G67" si="3">F62*$C$6</f>
        <v>0</v>
      </c>
      <c r="H62" s="71"/>
      <c r="I62" s="136"/>
      <c r="J62" s="71"/>
      <c r="K62" s="71"/>
    </row>
    <row r="63" spans="1:11">
      <c r="A63" s="66"/>
      <c r="B63" s="71" t="s">
        <v>192</v>
      </c>
      <c r="C63" s="71"/>
      <c r="D63" s="71"/>
      <c r="E63" s="71"/>
      <c r="F63" s="74"/>
      <c r="G63" s="237">
        <f t="shared" si="3"/>
        <v>0</v>
      </c>
      <c r="H63" s="71"/>
      <c r="I63" s="136"/>
      <c r="J63" s="71"/>
      <c r="K63" s="71"/>
    </row>
    <row r="64" spans="1:11">
      <c r="A64" s="66"/>
      <c r="B64" s="98" t="s">
        <v>136</v>
      </c>
      <c r="C64" s="70"/>
      <c r="D64" s="70"/>
      <c r="E64" s="71"/>
      <c r="F64" s="74"/>
      <c r="G64" s="237">
        <f t="shared" si="3"/>
        <v>0</v>
      </c>
      <c r="H64" s="71"/>
      <c r="I64" s="136"/>
      <c r="J64" s="71"/>
      <c r="K64" s="71"/>
    </row>
    <row r="65" spans="1:12">
      <c r="A65" s="66"/>
      <c r="B65" s="98" t="s">
        <v>136</v>
      </c>
      <c r="C65" s="70"/>
      <c r="D65" s="70"/>
      <c r="E65" s="71"/>
      <c r="F65" s="74"/>
      <c r="G65" s="237">
        <f t="shared" si="3"/>
        <v>0</v>
      </c>
      <c r="H65" s="71"/>
      <c r="I65" s="136"/>
      <c r="J65" s="71"/>
      <c r="K65" s="71"/>
    </row>
    <row r="66" spans="1:12">
      <c r="A66" s="66"/>
      <c r="B66" s="98" t="s">
        <v>136</v>
      </c>
      <c r="C66" s="70"/>
      <c r="D66" s="70"/>
      <c r="E66" s="71"/>
      <c r="F66" s="74"/>
      <c r="G66" s="237">
        <f t="shared" si="3"/>
        <v>0</v>
      </c>
      <c r="H66" s="71"/>
      <c r="I66" s="136"/>
      <c r="J66" s="71"/>
      <c r="K66" s="71"/>
    </row>
    <row r="67" spans="1:12">
      <c r="A67" s="66"/>
      <c r="B67" s="98" t="s">
        <v>136</v>
      </c>
      <c r="C67" s="70"/>
      <c r="D67" s="70"/>
      <c r="E67" s="71"/>
      <c r="F67" s="74"/>
      <c r="G67" s="237">
        <f t="shared" si="3"/>
        <v>0</v>
      </c>
      <c r="H67" s="71"/>
      <c r="I67" s="136"/>
      <c r="J67" s="71"/>
      <c r="K67" s="71"/>
    </row>
    <row r="68" spans="1:12">
      <c r="A68" s="66"/>
      <c r="B68" s="105" t="s">
        <v>193</v>
      </c>
      <c r="C68" s="71"/>
      <c r="D68" s="71"/>
      <c r="E68" s="71"/>
      <c r="F68" s="378">
        <f>IF(IFERROR(FIND("Fonds pour le logement abordable",'Loyers et abordabilité'!O19,1),"0%")=8,4%,0%)</f>
        <v>0</v>
      </c>
      <c r="G68" s="237">
        <f>+F68*G52</f>
        <v>0</v>
      </c>
      <c r="H68" s="71"/>
      <c r="I68" s="136"/>
      <c r="J68" s="71"/>
      <c r="K68" s="71"/>
    </row>
    <row r="69" spans="1:12">
      <c r="A69" s="66"/>
      <c r="B69" s="218" t="s">
        <v>194</v>
      </c>
      <c r="C69" s="71"/>
      <c r="D69" s="71"/>
      <c r="E69" s="71"/>
      <c r="F69" s="375"/>
      <c r="G69" s="237">
        <f>F69*G52</f>
        <v>0</v>
      </c>
      <c r="H69" s="71"/>
      <c r="I69" s="136"/>
      <c r="J69" s="71"/>
      <c r="K69" s="71"/>
    </row>
    <row r="70" spans="1:12">
      <c r="A70" s="66"/>
      <c r="B70" s="71" t="s">
        <v>195</v>
      </c>
      <c r="C70" s="71"/>
      <c r="D70" s="71"/>
      <c r="E70" s="71"/>
      <c r="F70" s="375"/>
      <c r="G70" s="237">
        <f>F70*G52</f>
        <v>0</v>
      </c>
      <c r="H70" s="71"/>
      <c r="I70" s="136"/>
      <c r="J70" s="71"/>
      <c r="K70" s="71"/>
    </row>
    <row r="71" spans="1:12" ht="16">
      <c r="A71" s="66"/>
      <c r="B71" s="71" t="s">
        <v>196</v>
      </c>
      <c r="C71" s="71"/>
      <c r="D71" s="71"/>
      <c r="E71" s="71"/>
      <c r="F71" s="375"/>
      <c r="G71" s="240">
        <f>F71*G52</f>
        <v>0</v>
      </c>
      <c r="H71" s="219"/>
      <c r="I71" s="259"/>
      <c r="J71" s="71"/>
      <c r="K71" s="71"/>
    </row>
    <row r="72" spans="1:12" ht="15.5">
      <c r="A72" s="71"/>
      <c r="B72" s="260" t="s">
        <v>197</v>
      </c>
      <c r="C72" s="261"/>
      <c r="D72" s="261"/>
      <c r="E72" s="261"/>
      <c r="F72" s="262">
        <f>IF($C$6=0,0,G72/$C$6)</f>
        <v>0</v>
      </c>
      <c r="G72" s="263">
        <f>SUM(G56:G60,G62:G71)</f>
        <v>0</v>
      </c>
      <c r="H72" s="71"/>
      <c r="I72" s="264" t="s">
        <v>198</v>
      </c>
      <c r="J72" s="370">
        <f>IF(G52=0,0,G72/G52)</f>
        <v>0</v>
      </c>
      <c r="K72" s="66"/>
    </row>
    <row r="73" spans="1:12" ht="16.5" thickTop="1" thickBot="1">
      <c r="A73" s="265"/>
      <c r="B73" s="266"/>
      <c r="C73" s="267"/>
      <c r="D73" s="268"/>
      <c r="E73" s="268"/>
      <c r="F73" s="268"/>
      <c r="G73" s="268"/>
      <c r="H73" s="255"/>
      <c r="I73" s="269"/>
      <c r="J73" s="255"/>
      <c r="K73" s="255"/>
    </row>
    <row r="74" spans="1:12" ht="16" thickBot="1">
      <c r="A74" s="66"/>
      <c r="B74" s="270" t="s">
        <v>199</v>
      </c>
      <c r="C74" s="271"/>
      <c r="D74" s="271"/>
      <c r="E74" s="271"/>
      <c r="F74" s="272"/>
      <c r="G74" s="273">
        <f>G52-G72</f>
        <v>0</v>
      </c>
      <c r="H74" s="164"/>
      <c r="I74" s="274"/>
      <c r="J74" s="71"/>
    </row>
    <row r="75" spans="1:12" ht="15.5">
      <c r="A75" s="66"/>
      <c r="B75" s="248"/>
      <c r="C75" s="248"/>
      <c r="D75" s="248"/>
      <c r="E75" s="248"/>
      <c r="F75" s="275"/>
      <c r="G75" s="276"/>
      <c r="H75" s="164"/>
      <c r="I75" s="274"/>
      <c r="J75" s="71"/>
    </row>
    <row r="76" spans="1:12" ht="16" thickBot="1">
      <c r="A76" s="66"/>
      <c r="B76" s="248"/>
      <c r="C76" s="248"/>
      <c r="D76" s="248"/>
      <c r="E76" s="248"/>
      <c r="F76" s="275"/>
      <c r="G76" s="276"/>
      <c r="H76" s="164"/>
      <c r="I76" s="274"/>
      <c r="J76" s="71"/>
    </row>
    <row r="77" spans="1:12" ht="15" thickBot="1">
      <c r="A77" s="66"/>
      <c r="B77" s="457" t="s">
        <v>200</v>
      </c>
      <c r="C77" s="458"/>
      <c r="D77" s="458"/>
      <c r="E77" s="458"/>
      <c r="F77" s="458"/>
      <c r="G77" s="459"/>
      <c r="H77" s="218"/>
      <c r="I77" s="70"/>
      <c r="J77" s="254"/>
      <c r="K77" s="254"/>
    </row>
    <row r="78" spans="1:12" ht="15" thickBot="1">
      <c r="A78" s="66"/>
      <c r="B78" s="277"/>
      <c r="C78" s="277"/>
      <c r="D78" s="277"/>
      <c r="E78" s="277"/>
      <c r="F78" s="71"/>
      <c r="G78" s="104"/>
      <c r="H78" s="218"/>
      <c r="I78" s="70"/>
      <c r="J78" s="254"/>
      <c r="K78" s="254"/>
    </row>
    <row r="79" spans="1:12" s="66" customFormat="1" ht="15" thickBot="1">
      <c r="B79" s="278" t="s">
        <v>201</v>
      </c>
      <c r="C79" s="279"/>
      <c r="D79" s="279"/>
      <c r="E79" s="279"/>
      <c r="F79" s="279"/>
      <c r="G79" s="280"/>
      <c r="H79" s="281"/>
      <c r="I79" s="282"/>
      <c r="J79" s="281"/>
      <c r="K79" s="283"/>
      <c r="L79" s="65"/>
    </row>
    <row r="80" spans="1:12" ht="15.5">
      <c r="A80" s="66"/>
      <c r="B80" s="248"/>
      <c r="C80" s="248"/>
      <c r="D80" s="248"/>
      <c r="E80" s="248"/>
      <c r="F80" s="275"/>
      <c r="G80" s="276"/>
      <c r="H80" s="164"/>
      <c r="I80" s="274"/>
      <c r="J80" s="71"/>
    </row>
    <row r="81" spans="1:14">
      <c r="A81" s="66"/>
      <c r="B81" s="284" t="s">
        <v>199</v>
      </c>
      <c r="C81" s="89"/>
      <c r="D81" s="89"/>
      <c r="E81" s="89"/>
      <c r="F81" s="89"/>
      <c r="G81" s="285"/>
      <c r="H81" s="164"/>
      <c r="I81" s="274"/>
      <c r="J81" s="71"/>
    </row>
    <row r="82" spans="1:14">
      <c r="A82" s="66"/>
      <c r="B82" s="286" t="s">
        <v>202</v>
      </c>
      <c r="C82" s="89"/>
      <c r="D82" s="89"/>
      <c r="E82" s="89"/>
      <c r="F82" s="89"/>
      <c r="G82" s="287">
        <f>G74</f>
        <v>0</v>
      </c>
      <c r="H82" s="164"/>
      <c r="I82" s="274"/>
      <c r="J82" s="71"/>
    </row>
    <row r="83" spans="1:14">
      <c r="A83" s="66"/>
      <c r="B83" s="286" t="s">
        <v>203</v>
      </c>
      <c r="C83" s="89"/>
      <c r="D83" s="89"/>
      <c r="E83" s="89"/>
      <c r="F83" s="89"/>
      <c r="G83" s="288">
        <f>'Pro forma - Non résidentiel'!G59</f>
        <v>0</v>
      </c>
      <c r="H83" s="164"/>
      <c r="I83" s="274"/>
      <c r="J83" s="71"/>
    </row>
    <row r="84" spans="1:14" ht="15" thickBot="1">
      <c r="A84" s="66"/>
      <c r="B84" s="289" t="s">
        <v>204</v>
      </c>
      <c r="C84" s="290"/>
      <c r="D84" s="290"/>
      <c r="E84" s="290"/>
      <c r="F84" s="290"/>
      <c r="G84" s="291">
        <f>SUM(G82:G83)</f>
        <v>0</v>
      </c>
      <c r="H84" s="164"/>
      <c r="I84" s="274"/>
      <c r="J84" s="71"/>
    </row>
    <row r="85" spans="1:14" ht="16" thickTop="1">
      <c r="A85" s="66"/>
      <c r="B85" s="248"/>
      <c r="C85" s="248"/>
      <c r="D85" s="248"/>
      <c r="E85" s="248"/>
      <c r="F85" s="275"/>
      <c r="G85" s="276"/>
      <c r="H85" s="164"/>
      <c r="I85" s="274"/>
      <c r="J85" s="71"/>
    </row>
    <row r="86" spans="1:14">
      <c r="A86" s="66"/>
      <c r="B86" s="292" t="s">
        <v>205</v>
      </c>
      <c r="C86" s="89"/>
      <c r="D86" s="89"/>
      <c r="E86" s="89"/>
      <c r="F86" s="89"/>
      <c r="G86" s="285"/>
      <c r="H86" s="164"/>
      <c r="I86" s="274"/>
      <c r="J86" s="71"/>
    </row>
    <row r="87" spans="1:14">
      <c r="A87" s="66"/>
      <c r="B87" s="293" t="s">
        <v>206</v>
      </c>
      <c r="C87" s="293"/>
      <c r="D87" s="293"/>
      <c r="E87" s="293"/>
      <c r="F87" s="293"/>
      <c r="G87" s="287">
        <f>'Budget de l''ensemble'!E30</f>
        <v>0</v>
      </c>
      <c r="H87" s="164"/>
      <c r="I87" s="274"/>
      <c r="J87" s="71"/>
    </row>
    <row r="88" spans="1:14">
      <c r="A88" s="66"/>
      <c r="B88" s="286" t="s">
        <v>207</v>
      </c>
      <c r="C88" s="293"/>
      <c r="D88" s="293"/>
      <c r="E88" s="293"/>
      <c r="F88" s="293"/>
      <c r="G88" s="375"/>
      <c r="H88" s="164"/>
      <c r="I88" s="274"/>
      <c r="J88" s="71"/>
    </row>
    <row r="89" spans="1:14">
      <c r="A89" s="66"/>
      <c r="B89" s="286" t="s">
        <v>208</v>
      </c>
      <c r="C89" s="293"/>
      <c r="D89" s="293"/>
      <c r="E89" s="293"/>
      <c r="F89" s="293"/>
      <c r="G89" s="379"/>
      <c r="H89" s="164"/>
      <c r="I89" s="274"/>
      <c r="J89" s="71"/>
    </row>
    <row r="90" spans="1:14">
      <c r="A90" s="66"/>
      <c r="B90" s="293" t="s">
        <v>209</v>
      </c>
      <c r="C90" s="293"/>
      <c r="D90" s="293"/>
      <c r="E90" s="293"/>
      <c r="F90" s="293"/>
      <c r="G90" s="287">
        <f>IF(G87=0, 0, IF(G89=0,0, -PMT((((G88/2)+1)^(1/6))-1, G89*12, G87, 0, 0)))</f>
        <v>0</v>
      </c>
      <c r="H90" s="164"/>
      <c r="I90" s="274"/>
      <c r="J90" s="71"/>
    </row>
    <row r="91" spans="1:14">
      <c r="A91" s="66"/>
      <c r="B91" s="293" t="s">
        <v>210</v>
      </c>
      <c r="C91" s="293"/>
      <c r="D91" s="293"/>
      <c r="E91" s="293"/>
      <c r="F91" s="293"/>
      <c r="G91" s="287">
        <f>G90*12</f>
        <v>0</v>
      </c>
      <c r="H91" s="164"/>
      <c r="I91" s="274"/>
      <c r="J91" s="71"/>
    </row>
    <row r="92" spans="1:14" ht="15.5">
      <c r="A92" s="66"/>
      <c r="B92" s="248"/>
      <c r="C92" s="248"/>
      <c r="D92" s="248"/>
      <c r="E92" s="248"/>
      <c r="F92" s="275"/>
      <c r="G92" s="276"/>
      <c r="H92" s="164"/>
      <c r="I92" s="274"/>
      <c r="J92" s="71"/>
    </row>
    <row r="93" spans="1:14">
      <c r="A93" s="66"/>
      <c r="B93" s="284" t="s">
        <v>211</v>
      </c>
      <c r="C93" s="293"/>
      <c r="D93" s="293"/>
      <c r="E93" s="293"/>
      <c r="F93" s="293"/>
      <c r="G93" s="294"/>
      <c r="H93" s="164"/>
      <c r="I93" s="274"/>
      <c r="J93" s="71"/>
    </row>
    <row r="94" spans="1:14">
      <c r="A94" s="66"/>
      <c r="B94" s="293" t="s">
        <v>206</v>
      </c>
      <c r="C94" s="293"/>
      <c r="D94" s="293"/>
      <c r="E94" s="293"/>
      <c r="F94" s="293"/>
      <c r="G94" s="287">
        <f>SUM('Budget de l''ensemble'!E31:E34)</f>
        <v>0</v>
      </c>
      <c r="H94" s="164"/>
      <c r="I94" s="274"/>
      <c r="J94" s="71"/>
    </row>
    <row r="95" spans="1:14" ht="15.5">
      <c r="A95" s="66"/>
      <c r="B95" s="293" t="s">
        <v>212</v>
      </c>
      <c r="C95" s="293"/>
      <c r="D95" s="293"/>
      <c r="E95" s="293"/>
      <c r="G95" s="295"/>
      <c r="H95" s="164"/>
      <c r="I95" s="274"/>
      <c r="J95" s="71"/>
    </row>
    <row r="96" spans="1:14" ht="15.5">
      <c r="A96" s="66"/>
      <c r="B96" s="248"/>
      <c r="C96" s="248"/>
      <c r="D96" s="248"/>
      <c r="E96" s="248"/>
      <c r="F96" s="275"/>
      <c r="G96" s="276"/>
      <c r="H96" s="164"/>
      <c r="I96" s="274"/>
      <c r="J96" s="71"/>
      <c r="N96" s="67" t="s">
        <v>213</v>
      </c>
    </row>
    <row r="97" spans="1:14" ht="15" thickBot="1">
      <c r="A97" s="66"/>
      <c r="B97" s="289" t="s">
        <v>214</v>
      </c>
      <c r="C97" s="290"/>
      <c r="D97" s="290"/>
      <c r="E97" s="290"/>
      <c r="F97" s="290"/>
      <c r="G97" s="296">
        <f>G91+G95</f>
        <v>0</v>
      </c>
      <c r="H97" s="164"/>
      <c r="I97" s="274"/>
      <c r="J97" s="71"/>
      <c r="N97" s="297" t="s">
        <v>215</v>
      </c>
    </row>
    <row r="98" spans="1:14" ht="16" thickTop="1">
      <c r="A98" s="66"/>
      <c r="B98" s="248"/>
      <c r="C98" s="248"/>
      <c r="D98" s="248"/>
      <c r="E98" s="248"/>
      <c r="F98" s="275"/>
      <c r="G98" s="276"/>
      <c r="H98" s="164"/>
      <c r="I98" s="274"/>
      <c r="J98" s="71"/>
      <c r="N98" s="298" t="s">
        <v>216</v>
      </c>
    </row>
    <row r="99" spans="1:14" s="66" customFormat="1" ht="15" thickBot="1">
      <c r="B99" s="289" t="s">
        <v>217</v>
      </c>
      <c r="C99" s="299"/>
      <c r="D99" s="299"/>
      <c r="E99" s="299"/>
      <c r="F99" s="300"/>
      <c r="G99" s="380" t="str">
        <f>IF(AND(G95=0,G91=0),"N/A",ROUND((G82+G83)/(G91+G95),2))</f>
        <v>N/A</v>
      </c>
      <c r="H99" s="293"/>
      <c r="I99" s="67" t="str">
        <f>IF($G$99="N/A",N97, IF( $G$99&lt;1,N98, N99))</f>
        <v>Non- Applicable (Aucun prêt remboursable)</v>
      </c>
      <c r="J99" s="301"/>
      <c r="K99" s="89"/>
      <c r="L99" s="65"/>
      <c r="N99" s="297" t="s">
        <v>218</v>
      </c>
    </row>
    <row r="100" spans="1:14" s="66" customFormat="1" ht="16.149999999999999" customHeight="1" thickTop="1">
      <c r="B100" s="284"/>
      <c r="C100" s="293"/>
      <c r="D100" s="63"/>
      <c r="E100" s="63"/>
      <c r="F100" s="63"/>
      <c r="G100" s="63"/>
      <c r="H100" s="293"/>
      <c r="I100" s="89"/>
      <c r="J100" s="89"/>
      <c r="K100" s="89"/>
      <c r="L100" s="65"/>
    </row>
    <row r="101" spans="1:14" s="66" customFormat="1" ht="17.649999999999999" customHeight="1">
      <c r="B101" s="284"/>
      <c r="C101" s="293"/>
      <c r="D101" s="63"/>
      <c r="E101" s="63"/>
      <c r="F101" s="63"/>
      <c r="G101" s="63"/>
      <c r="H101" s="293"/>
      <c r="I101" s="89"/>
      <c r="J101" s="89"/>
      <c r="K101" s="89"/>
      <c r="L101" s="65"/>
    </row>
    <row r="102" spans="1:14">
      <c r="B102" s="302" t="s">
        <v>219</v>
      </c>
      <c r="C102" s="65"/>
      <c r="D102" s="65"/>
      <c r="E102" s="65"/>
      <c r="F102" s="65"/>
      <c r="G102" s="65"/>
      <c r="H102" s="65"/>
      <c r="I102" s="65"/>
      <c r="J102" s="65"/>
      <c r="K102" s="65"/>
    </row>
    <row r="103" spans="1:14">
      <c r="B103" s="303"/>
      <c r="C103" s="172"/>
      <c r="D103" s="172"/>
      <c r="E103" s="172"/>
      <c r="F103" s="172"/>
      <c r="G103" s="172"/>
      <c r="H103" s="172"/>
      <c r="I103" s="172"/>
      <c r="J103" s="172"/>
      <c r="K103" s="173"/>
    </row>
    <row r="104" spans="1:14">
      <c r="B104" s="171"/>
      <c r="C104" s="174"/>
      <c r="D104" s="174"/>
      <c r="E104" s="174"/>
      <c r="F104" s="174"/>
      <c r="G104" s="174"/>
      <c r="H104" s="174"/>
      <c r="I104" s="174"/>
      <c r="J104" s="174"/>
      <c r="K104" s="175"/>
    </row>
    <row r="105" spans="1:14">
      <c r="B105" s="171"/>
      <c r="C105" s="174"/>
      <c r="D105" s="174"/>
      <c r="E105" s="174"/>
      <c r="F105" s="174"/>
      <c r="G105" s="174"/>
      <c r="H105" s="174"/>
      <c r="I105" s="174"/>
      <c r="J105" s="174"/>
      <c r="K105" s="175"/>
    </row>
    <row r="106" spans="1:14">
      <c r="B106" s="171"/>
      <c r="C106" s="174"/>
      <c r="D106" s="174"/>
      <c r="E106" s="174"/>
      <c r="F106" s="174"/>
      <c r="G106" s="174"/>
      <c r="H106" s="174"/>
      <c r="I106" s="174"/>
      <c r="J106" s="174"/>
      <c r="K106" s="175"/>
    </row>
    <row r="107" spans="1:14">
      <c r="B107" s="176"/>
      <c r="C107" s="177"/>
      <c r="D107" s="177"/>
      <c r="E107" s="177"/>
      <c r="F107" s="177"/>
      <c r="G107" s="177"/>
      <c r="H107" s="177"/>
      <c r="I107" s="177"/>
      <c r="J107" s="177"/>
      <c r="K107" s="178"/>
    </row>
    <row r="108" spans="1:14">
      <c r="B108" s="304"/>
      <c r="C108" s="65"/>
      <c r="D108" s="65"/>
      <c r="E108" s="65"/>
      <c r="F108" s="65"/>
      <c r="G108" s="65"/>
      <c r="H108" s="65"/>
      <c r="I108" s="65"/>
      <c r="J108" s="65"/>
      <c r="K108" s="65"/>
    </row>
    <row r="109" spans="1:14">
      <c r="A109" s="65"/>
      <c r="B109" s="65"/>
      <c r="C109" s="65"/>
      <c r="D109" s="65"/>
      <c r="E109" s="65"/>
      <c r="F109" s="65"/>
      <c r="G109" s="65"/>
      <c r="H109" s="65"/>
      <c r="I109" s="65"/>
      <c r="J109" s="65"/>
      <c r="K109" s="65"/>
    </row>
    <row r="110" spans="1:14">
      <c r="B110" s="65"/>
      <c r="C110" s="65"/>
      <c r="D110" s="65"/>
      <c r="E110" s="65"/>
      <c r="F110" s="65"/>
      <c r="G110" s="65"/>
      <c r="H110" s="65"/>
      <c r="I110" s="65"/>
      <c r="J110" s="65"/>
      <c r="K110" s="65"/>
    </row>
    <row r="111" spans="1:14">
      <c r="D111" s="66"/>
      <c r="E111" s="66"/>
      <c r="F111" s="66"/>
      <c r="H111" s="66"/>
      <c r="J111" s="66"/>
      <c r="K111" s="66"/>
    </row>
    <row r="112" spans="1:14">
      <c r="D112" s="66"/>
      <c r="E112" s="66"/>
      <c r="F112" s="66"/>
      <c r="H112" s="66"/>
      <c r="J112" s="66"/>
      <c r="K112" s="66"/>
    </row>
    <row r="113" spans="1:11">
      <c r="D113" s="66"/>
      <c r="E113" s="66"/>
      <c r="F113" s="66"/>
      <c r="H113" s="66"/>
      <c r="J113" s="66"/>
      <c r="K113" s="66"/>
    </row>
    <row r="114" spans="1:11">
      <c r="D114" s="66"/>
      <c r="E114" s="66"/>
      <c r="F114" s="66"/>
      <c r="H114" s="66"/>
      <c r="J114" s="66"/>
      <c r="K114" s="66"/>
    </row>
    <row r="115" spans="1:11">
      <c r="D115" s="66"/>
      <c r="E115" s="66"/>
      <c r="F115" s="66"/>
      <c r="H115" s="66"/>
      <c r="J115" s="66"/>
      <c r="K115" s="66"/>
    </row>
    <row r="116" spans="1:11">
      <c r="D116" s="66"/>
      <c r="E116" s="66"/>
      <c r="F116" s="66"/>
      <c r="H116" s="66"/>
      <c r="J116" s="66"/>
      <c r="K116" s="66"/>
    </row>
    <row r="117" spans="1:11">
      <c r="A117" s="66"/>
      <c r="B117" s="66"/>
      <c r="C117" s="66"/>
      <c r="D117" s="66"/>
      <c r="E117" s="66"/>
      <c r="F117" s="66"/>
      <c r="H117" s="66"/>
      <c r="J117" s="66"/>
      <c r="K117" s="66"/>
    </row>
  </sheetData>
  <sheetProtection algorithmName="SHA-512" hashValue="/TJL9Px25Q2uG9LcUBZlXzT8kMRMb0T7PGLMhqws4+Kz5I8mXcXJ5YjGox63JWZdev6xQ5QinKVNenEPGRclmw==" saltValue="HmAM7H9IQgFSmM11NevSEA==" spinCount="100000" sheet="1" objects="1" scenarios="1"/>
  <mergeCells count="1">
    <mergeCell ref="B77:G77"/>
  </mergeCells>
  <conditionalFormatting sqref="B100:K101 H99:K99">
    <cfRule type="expression" dxfId="20" priority="22">
      <formula>#REF!="Contribution"</formula>
    </cfRule>
  </conditionalFormatting>
  <conditionalFormatting sqref="I99">
    <cfRule type="containsText" dxfId="19" priority="3" operator="containsText" text="Le projet semble viable financièrement">
      <formula>NOT(ISERROR(SEARCH("Le projet semble viable financièrement",I99)))</formula>
    </cfRule>
    <cfRule type="containsText" dxfId="18" priority="4" operator="containsText" text="Le projet semble non viable financièrement">
      <formula>NOT(ISERROR(SEARCH("Le projet semble non viable financièrement",I99)))</formula>
    </cfRule>
    <cfRule type="containsText" dxfId="17" priority="5" operator="containsText" text="Non- Applicable (Aucun prêt remboursable)">
      <formula>NOT(ISERROR(SEARCH("Non- Applicable (Aucun prêt remboursable)",I99)))</formula>
    </cfRule>
    <cfRule type="colorScale" priority="21">
      <colorScale>
        <cfvo type="min"/>
        <cfvo type="max"/>
        <color rgb="FFFF7128"/>
        <color rgb="FFFFEF9C"/>
      </colorScale>
    </cfRule>
  </conditionalFormatting>
  <conditionalFormatting sqref="B82:B84">
    <cfRule type="expression" dxfId="16" priority="20">
      <formula>#REF!="Contribution"</formula>
    </cfRule>
  </conditionalFormatting>
  <conditionalFormatting sqref="B81">
    <cfRule type="expression" dxfId="15" priority="19">
      <formula>#REF!="Contribution"</formula>
    </cfRule>
  </conditionalFormatting>
  <conditionalFormatting sqref="G82">
    <cfRule type="expression" dxfId="14" priority="18">
      <formula>#REF!="Contribution"</formula>
    </cfRule>
  </conditionalFormatting>
  <conditionalFormatting sqref="G83">
    <cfRule type="expression" dxfId="13" priority="17">
      <formula>#REF!="Contribution"</formula>
    </cfRule>
  </conditionalFormatting>
  <conditionalFormatting sqref="G84">
    <cfRule type="expression" dxfId="12" priority="16">
      <formula>#REF!="Contribution"</formula>
    </cfRule>
  </conditionalFormatting>
  <conditionalFormatting sqref="B87:G87 C88:G91">
    <cfRule type="expression" dxfId="11" priority="15">
      <formula>#REF!="Contribution"</formula>
    </cfRule>
  </conditionalFormatting>
  <conditionalFormatting sqref="B88">
    <cfRule type="expression" dxfId="10" priority="14">
      <formula>#REF!="Contribution"</formula>
    </cfRule>
  </conditionalFormatting>
  <conditionalFormatting sqref="B89:B91">
    <cfRule type="expression" dxfId="9" priority="13">
      <formula>#REF!="Contribution"</formula>
    </cfRule>
  </conditionalFormatting>
  <conditionalFormatting sqref="B93:G93 C94:G95">
    <cfRule type="expression" dxfId="8" priority="12">
      <formula>#REF!="Contribution"</formula>
    </cfRule>
  </conditionalFormatting>
  <conditionalFormatting sqref="B94">
    <cfRule type="expression" dxfId="7" priority="11">
      <formula>#REF!="Contribution"</formula>
    </cfRule>
  </conditionalFormatting>
  <conditionalFormatting sqref="B95">
    <cfRule type="expression" dxfId="6" priority="10">
      <formula>#REF!="Contribution"</formula>
    </cfRule>
  </conditionalFormatting>
  <conditionalFormatting sqref="B97">
    <cfRule type="expression" dxfId="5" priority="9">
      <formula>#REF!="Contribution"</formula>
    </cfRule>
  </conditionalFormatting>
  <conditionalFormatting sqref="C99:G99">
    <cfRule type="expression" dxfId="4" priority="8">
      <formula>#REF!="Contribution"</formula>
    </cfRule>
  </conditionalFormatting>
  <conditionalFormatting sqref="B99">
    <cfRule type="expression" dxfId="3" priority="7">
      <formula>#REF!="Contribution"</formula>
    </cfRule>
  </conditionalFormatting>
  <conditionalFormatting sqref="G99">
    <cfRule type="containsText" dxfId="2" priority="6" operator="containsText" text="Project not likely viable">
      <formula>NOT(ISERROR(SEARCH("Project not likely viable",G99)))</formula>
    </cfRule>
  </conditionalFormatting>
  <pageMargins left="0.7" right="0.7" top="0.75" bottom="0.75" header="0.3" footer="0.3"/>
  <pageSetup paperSize="5" scale="43"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96AB1606-9D7B-4C34-9C3C-39F46C05799D}">
            <xm:f>NOT(ISERROR(SEARCH($N$98,I99)))</xm:f>
            <xm:f>$N$98</xm:f>
            <x14:dxf>
              <font>
                <color rgb="FFFF0000"/>
              </font>
            </x14:dxf>
          </x14:cfRule>
          <x14:cfRule type="containsText" priority="2" operator="containsText" id="{8D4CA3EF-534F-4184-B1C6-21B0A29C4B52}">
            <xm:f>NOT(ISERROR(SEARCH($N$98,I99)))</xm:f>
            <xm:f>$N$98</xm:f>
            <x14:dxf>
              <font>
                <color rgb="FF9C0006"/>
              </font>
            </x14:dxf>
          </x14:cfRule>
          <xm:sqref>I99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9"/>
  <sheetViews>
    <sheetView showGridLines="0" topLeftCell="A38" zoomScale="90" zoomScaleNormal="90" workbookViewId="0">
      <selection activeCell="F77" sqref="F77"/>
    </sheetView>
  </sheetViews>
  <sheetFormatPr defaultColWidth="9.26953125" defaultRowHeight="14.5"/>
  <cols>
    <col min="1" max="1" width="2.6328125" style="63" customWidth="1"/>
    <col min="2" max="2" width="54.26953125" style="63" customWidth="1"/>
    <col min="3" max="3" width="29.81640625" style="63" customWidth="1"/>
    <col min="4" max="4" width="19.26953125" style="63" customWidth="1"/>
    <col min="5" max="5" width="10.7265625" style="63" customWidth="1"/>
    <col min="6" max="6" width="15" style="63" customWidth="1"/>
    <col min="7" max="7" width="18.26953125" style="63" customWidth="1"/>
    <col min="8" max="8" width="31.7265625" style="63" customWidth="1"/>
    <col min="9" max="9" width="15" style="63" customWidth="1"/>
    <col min="10" max="16384" width="9.26953125" style="63"/>
  </cols>
  <sheetData>
    <row r="1" spans="1:11" ht="39" customHeight="1" thickBot="1">
      <c r="A1" s="305" t="s">
        <v>113</v>
      </c>
      <c r="B1" s="306"/>
      <c r="C1" s="306"/>
      <c r="D1" s="306"/>
      <c r="E1" s="306"/>
    </row>
    <row r="2" spans="1:11" ht="24" thickBot="1">
      <c r="A2" s="389"/>
      <c r="B2" s="390"/>
      <c r="C2" s="390"/>
      <c r="D2" s="390"/>
      <c r="E2" s="390" t="s">
        <v>220</v>
      </c>
      <c r="F2" s="390"/>
      <c r="G2" s="390"/>
      <c r="H2" s="390"/>
      <c r="I2" s="390"/>
      <c r="J2" s="390"/>
      <c r="K2" s="391"/>
    </row>
    <row r="3" spans="1:11" ht="15.5">
      <c r="A3" s="307"/>
      <c r="B3" s="198" t="s">
        <v>221</v>
      </c>
      <c r="C3" s="307"/>
      <c r="D3" s="307"/>
      <c r="E3" s="307"/>
      <c r="F3" s="307"/>
      <c r="G3" s="307"/>
      <c r="H3" s="307"/>
      <c r="I3" s="307"/>
      <c r="J3" s="307"/>
      <c r="K3" s="307"/>
    </row>
    <row r="4" spans="1:11">
      <c r="D4" s="66"/>
      <c r="E4" s="308" t="s">
        <v>222</v>
      </c>
    </row>
    <row r="5" spans="1:11">
      <c r="B5" s="66" t="s">
        <v>223</v>
      </c>
      <c r="C5" s="200"/>
      <c r="D5" s="381">
        <f>D6</f>
        <v>0</v>
      </c>
      <c r="E5" s="309" t="str">
        <f>E6</f>
        <v>Oui</v>
      </c>
      <c r="F5" s="63" t="s">
        <v>224</v>
      </c>
    </row>
    <row r="6" spans="1:11">
      <c r="B6" s="310" t="s">
        <v>225</v>
      </c>
      <c r="C6" s="311"/>
      <c r="D6" s="382">
        <f>'Budget de l''ensemble'!I6</f>
        <v>0</v>
      </c>
      <c r="E6" s="312" t="str">
        <f>IF(D6&lt;=30%,"Oui","Non")</f>
        <v>Oui</v>
      </c>
      <c r="F6" s="63" t="s">
        <v>224</v>
      </c>
    </row>
    <row r="7" spans="1:11" ht="15" thickBot="1">
      <c r="F7" s="313"/>
    </row>
    <row r="8" spans="1:11" ht="15" thickBot="1">
      <c r="B8" s="455" t="s">
        <v>226</v>
      </c>
      <c r="C8" s="456"/>
      <c r="D8" s="456"/>
      <c r="E8" s="456"/>
      <c r="F8" s="456"/>
      <c r="G8" s="456"/>
      <c r="H8" s="456"/>
      <c r="I8" s="456"/>
      <c r="J8" s="456"/>
      <c r="K8" s="461"/>
    </row>
    <row r="9" spans="1:11" ht="29">
      <c r="B9" s="314"/>
      <c r="C9" s="315"/>
      <c r="D9" s="214" t="s">
        <v>161</v>
      </c>
    </row>
    <row r="10" spans="1:11">
      <c r="B10" s="66" t="str">
        <f>'Budget de l''ensemble'!B11</f>
        <v>Valeur du terrain (Pour PPCA, APH Select et/ou si applicable)</v>
      </c>
      <c r="C10" s="316">
        <f>'Budget de l''ensemble'!I11</f>
        <v>0</v>
      </c>
      <c r="D10" s="159"/>
    </row>
    <row r="11" spans="1:11">
      <c r="B11" s="66" t="str">
        <f>'Budget de l''ensemble'!B13</f>
        <v>Coût du terrain (Pour FLA et/ou si applicable)</v>
      </c>
      <c r="C11" s="317">
        <f>'Budget de l''ensemble'!I13</f>
        <v>0</v>
      </c>
      <c r="D11" s="159"/>
    </row>
    <row r="12" spans="1:11">
      <c r="B12" s="66" t="str">
        <f>'Budget de l''ensemble'!B15</f>
        <v>Coûts essentiels (construction)</v>
      </c>
      <c r="C12" s="317">
        <f>'Budget de l''ensemble'!I15</f>
        <v>0</v>
      </c>
      <c r="D12" s="159"/>
    </row>
    <row r="13" spans="1:11">
      <c r="B13" s="66" t="str">
        <f>'Budget de l''ensemble'!B16</f>
        <v>Coûts accessoires (aménagement)</v>
      </c>
      <c r="C13" s="317">
        <f>'Budget de l''ensemble'!I16</f>
        <v>0</v>
      </c>
      <c r="D13" s="159"/>
    </row>
    <row r="14" spans="1:11">
      <c r="B14" s="66" t="str">
        <f>'Budget de l''ensemble'!B17</f>
        <v>Coûts de financement</v>
      </c>
      <c r="C14" s="317">
        <f>'Budget de l''ensemble'!I17</f>
        <v>0</v>
      </c>
      <c r="D14" s="159"/>
    </row>
    <row r="15" spans="1:11">
      <c r="B15" s="66" t="str">
        <f>'Budget de l''ensemble'!B18</f>
        <v>TVH (déduction faite des remboursements, le cas échéant)</v>
      </c>
      <c r="C15" s="317">
        <f>'Budget de l''ensemble'!I18</f>
        <v>0</v>
      </c>
      <c r="D15" s="159"/>
    </row>
    <row r="16" spans="1:11">
      <c r="B16" s="66" t="str">
        <f>'Budget de l''ensemble'!B19</f>
        <v>Provision pour éventualités</v>
      </c>
      <c r="C16" s="317">
        <f>'Budget de l''ensemble'!I19</f>
        <v>0</v>
      </c>
      <c r="D16" s="159"/>
    </row>
    <row r="17" spans="2:11">
      <c r="B17" s="66" t="str">
        <f>'Budget de l''ensemble'!B20</f>
        <v>Autre (précisez)</v>
      </c>
      <c r="C17" s="317">
        <f>'Budget de l''ensemble'!I20</f>
        <v>0</v>
      </c>
      <c r="D17" s="159"/>
    </row>
    <row r="18" spans="2:11">
      <c r="B18" s="66" t="str">
        <f>'Budget de l''ensemble'!B21</f>
        <v>Autre (précisez)</v>
      </c>
      <c r="C18" s="317">
        <f>'Budget de l''ensemble'!I21</f>
        <v>0</v>
      </c>
      <c r="D18" s="159"/>
    </row>
    <row r="19" spans="2:11">
      <c r="B19" s="66" t="str">
        <f>'Budget de l''ensemble'!B21</f>
        <v>Autre (précisez)</v>
      </c>
      <c r="C19" s="317">
        <f>'Budget de l''ensemble'!I22</f>
        <v>0</v>
      </c>
      <c r="D19" s="159"/>
    </row>
    <row r="20" spans="2:11">
      <c r="B20" s="66" t="str">
        <f>'Budget de l''ensemble'!B22</f>
        <v>Autre (précisez)</v>
      </c>
      <c r="C20" s="318">
        <f>'Budget de l''ensemble'!I23</f>
        <v>0</v>
      </c>
      <c r="D20" s="159"/>
    </row>
    <row r="21" spans="2:11">
      <c r="B21" s="150" t="s">
        <v>227</v>
      </c>
      <c r="C21" s="319">
        <f>SUM(C10:C20)</f>
        <v>0</v>
      </c>
    </row>
    <row r="22" spans="2:11" ht="15.5" thickTop="1" thickBot="1"/>
    <row r="23" spans="2:11" ht="16.149999999999999" customHeight="1" thickBot="1">
      <c r="B23" s="462" t="s">
        <v>228</v>
      </c>
      <c r="C23" s="463"/>
      <c r="D23" s="463"/>
      <c r="E23" s="463"/>
      <c r="F23" s="463"/>
      <c r="G23" s="463"/>
      <c r="H23" s="463"/>
      <c r="I23" s="463"/>
      <c r="J23" s="463"/>
      <c r="K23" s="464"/>
    </row>
    <row r="24" spans="2:11" ht="29">
      <c r="B24" s="320"/>
      <c r="D24" s="321" t="s">
        <v>229</v>
      </c>
      <c r="E24" s="321" t="s">
        <v>230</v>
      </c>
      <c r="F24" s="322" t="s">
        <v>231</v>
      </c>
      <c r="G24" s="323" t="s">
        <v>232</v>
      </c>
      <c r="H24" s="214" t="s">
        <v>161</v>
      </c>
    </row>
    <row r="25" spans="2:11">
      <c r="B25" s="66" t="s">
        <v>233</v>
      </c>
      <c r="D25" s="383"/>
      <c r="E25" s="383"/>
      <c r="F25" s="324"/>
      <c r="G25" s="325">
        <f>E25*F25*12</f>
        <v>0</v>
      </c>
      <c r="H25" s="136"/>
    </row>
    <row r="26" spans="2:11">
      <c r="B26" s="66" t="s">
        <v>234</v>
      </c>
      <c r="D26" s="383"/>
      <c r="E26" s="383"/>
      <c r="F26" s="324"/>
      <c r="G26" s="325">
        <f>E26*F26*12</f>
        <v>0</v>
      </c>
      <c r="H26" s="136"/>
    </row>
    <row r="27" spans="2:11">
      <c r="B27" s="66" t="s">
        <v>235</v>
      </c>
      <c r="D27" s="383"/>
      <c r="E27" s="383"/>
      <c r="F27" s="324"/>
      <c r="G27" s="325">
        <f>E27*F27*12</f>
        <v>0</v>
      </c>
      <c r="H27" s="136"/>
    </row>
    <row r="28" spans="2:11">
      <c r="B28" s="66" t="s">
        <v>236</v>
      </c>
      <c r="D28" s="383"/>
      <c r="E28" s="383"/>
      <c r="F28" s="324"/>
      <c r="G28" s="325">
        <f t="shared" ref="G28:G34" si="0">E28*F28*12</f>
        <v>0</v>
      </c>
      <c r="H28" s="136"/>
    </row>
    <row r="29" spans="2:11">
      <c r="B29" s="66" t="s">
        <v>237</v>
      </c>
      <c r="D29" s="383"/>
      <c r="E29" s="383"/>
      <c r="F29" s="324"/>
      <c r="G29" s="325">
        <f t="shared" si="0"/>
        <v>0</v>
      </c>
      <c r="H29" s="136"/>
    </row>
    <row r="30" spans="2:11">
      <c r="B30" s="66" t="s">
        <v>238</v>
      </c>
      <c r="D30" s="383"/>
      <c r="E30" s="383"/>
      <c r="F30" s="324"/>
      <c r="G30" s="325">
        <f>E30*F30*12</f>
        <v>0</v>
      </c>
      <c r="H30" s="136"/>
    </row>
    <row r="31" spans="2:11">
      <c r="B31" s="66" t="s">
        <v>239</v>
      </c>
      <c r="D31" s="383"/>
      <c r="E31" s="383"/>
      <c r="F31" s="324"/>
      <c r="G31" s="325">
        <f t="shared" si="0"/>
        <v>0</v>
      </c>
      <c r="H31" s="136"/>
    </row>
    <row r="32" spans="2:11">
      <c r="B32" s="66" t="s">
        <v>240</v>
      </c>
      <c r="D32" s="383"/>
      <c r="E32" s="383"/>
      <c r="F32" s="324"/>
      <c r="G32" s="325">
        <f t="shared" si="0"/>
        <v>0</v>
      </c>
      <c r="H32" s="136"/>
    </row>
    <row r="33" spans="2:11">
      <c r="B33" s="66" t="s">
        <v>241</v>
      </c>
      <c r="D33" s="383"/>
      <c r="E33" s="383"/>
      <c r="F33" s="324"/>
      <c r="G33" s="325">
        <f t="shared" si="0"/>
        <v>0</v>
      </c>
      <c r="H33" s="136"/>
    </row>
    <row r="34" spans="2:11">
      <c r="B34" s="66" t="s">
        <v>242</v>
      </c>
      <c r="D34" s="383"/>
      <c r="E34" s="383"/>
      <c r="F34" s="324"/>
      <c r="G34" s="325">
        <f t="shared" si="0"/>
        <v>0</v>
      </c>
      <c r="H34" s="136"/>
    </row>
    <row r="35" spans="2:11" ht="16">
      <c r="B35" s="66" t="s">
        <v>243</v>
      </c>
      <c r="C35" s="66"/>
      <c r="D35" s="384"/>
      <c r="E35" s="384"/>
      <c r="G35" s="326"/>
      <c r="H35" s="136"/>
    </row>
    <row r="36" spans="2:11">
      <c r="B36" s="66" t="s">
        <v>139</v>
      </c>
      <c r="D36" s="385">
        <f>SUM(D25:D34)</f>
        <v>0</v>
      </c>
      <c r="E36" s="385">
        <f>SUM(E25:E34)</f>
        <v>0</v>
      </c>
      <c r="G36" s="325">
        <f>SUM(G25:G35)</f>
        <v>0</v>
      </c>
      <c r="H36" s="136"/>
    </row>
    <row r="37" spans="2:11">
      <c r="B37" s="66" t="s">
        <v>169</v>
      </c>
      <c r="C37" s="66"/>
      <c r="D37" s="66"/>
      <c r="E37" s="66"/>
      <c r="G37" s="386"/>
      <c r="H37" s="136"/>
    </row>
    <row r="38" spans="2:11">
      <c r="B38" s="66" t="s">
        <v>244</v>
      </c>
      <c r="C38" s="66"/>
      <c r="D38" s="66"/>
      <c r="E38" s="66"/>
      <c r="G38" s="327">
        <f>G37*G36</f>
        <v>0</v>
      </c>
      <c r="H38" s="136"/>
    </row>
    <row r="39" spans="2:11">
      <c r="B39" s="150" t="s">
        <v>178</v>
      </c>
      <c r="C39" s="150"/>
      <c r="D39" s="150"/>
      <c r="E39" s="150"/>
      <c r="F39" s="328"/>
      <c r="G39" s="329">
        <f>G36-G38</f>
        <v>0</v>
      </c>
      <c r="H39" s="69"/>
    </row>
    <row r="40" spans="2:11" ht="15.5" thickTop="1" thickBot="1"/>
    <row r="41" spans="2:11" ht="15" thickBot="1">
      <c r="B41" s="462" t="s">
        <v>245</v>
      </c>
      <c r="C41" s="463"/>
      <c r="D41" s="463"/>
      <c r="E41" s="463"/>
      <c r="F41" s="463"/>
      <c r="G41" s="463"/>
      <c r="H41" s="463"/>
      <c r="I41" s="463"/>
      <c r="J41" s="463"/>
      <c r="K41" s="464"/>
    </row>
    <row r="42" spans="2:11" ht="29">
      <c r="B42" s="105"/>
      <c r="G42" s="330" t="s">
        <v>232</v>
      </c>
      <c r="H42" s="214" t="s">
        <v>161</v>
      </c>
    </row>
    <row r="43" spans="2:11">
      <c r="B43" s="255" t="s">
        <v>185</v>
      </c>
      <c r="G43" s="331"/>
      <c r="H43" s="136"/>
    </row>
    <row r="44" spans="2:11">
      <c r="B44" s="66" t="s">
        <v>186</v>
      </c>
      <c r="G44" s="331"/>
      <c r="H44" s="136"/>
    </row>
    <row r="45" spans="2:11">
      <c r="B45" s="66" t="s">
        <v>246</v>
      </c>
      <c r="G45" s="331"/>
      <c r="H45" s="136"/>
    </row>
    <row r="46" spans="2:11">
      <c r="B46" s="66" t="s">
        <v>188</v>
      </c>
      <c r="G46" s="331"/>
      <c r="H46" s="136"/>
    </row>
    <row r="47" spans="2:11">
      <c r="B47" s="66" t="s">
        <v>189</v>
      </c>
      <c r="G47" s="331"/>
      <c r="H47" s="136"/>
    </row>
    <row r="48" spans="2:11">
      <c r="B48" s="71" t="s">
        <v>190</v>
      </c>
      <c r="G48" s="237">
        <f>SUM(G45:G47)</f>
        <v>0</v>
      </c>
      <c r="H48" s="136"/>
    </row>
    <row r="49" spans="2:11">
      <c r="B49" s="66" t="s">
        <v>191</v>
      </c>
      <c r="G49" s="331"/>
      <c r="H49" s="136"/>
    </row>
    <row r="50" spans="2:11">
      <c r="B50" s="71" t="s">
        <v>192</v>
      </c>
      <c r="G50" s="331"/>
      <c r="H50" s="136"/>
    </row>
    <row r="51" spans="2:11">
      <c r="B51" s="98" t="s">
        <v>136</v>
      </c>
      <c r="G51" s="331"/>
      <c r="H51" s="136"/>
    </row>
    <row r="52" spans="2:11">
      <c r="B52" s="98" t="s">
        <v>136</v>
      </c>
      <c r="G52" s="331"/>
      <c r="H52" s="136"/>
    </row>
    <row r="53" spans="2:11">
      <c r="B53" s="98" t="s">
        <v>136</v>
      </c>
      <c r="G53" s="331"/>
      <c r="H53" s="136"/>
    </row>
    <row r="54" spans="2:11">
      <c r="B54" s="98" t="s">
        <v>136</v>
      </c>
      <c r="G54" s="331"/>
      <c r="H54" s="136"/>
    </row>
    <row r="55" spans="2:11">
      <c r="B55" s="71" t="s">
        <v>195</v>
      </c>
      <c r="F55" s="387"/>
      <c r="G55" s="287">
        <f>F55*$G$39</f>
        <v>0</v>
      </c>
      <c r="H55" s="136"/>
    </row>
    <row r="56" spans="2:11">
      <c r="B56" s="71" t="s">
        <v>196</v>
      </c>
      <c r="F56" s="388"/>
      <c r="G56" s="332">
        <f>F56*$G$39</f>
        <v>0</v>
      </c>
      <c r="H56" s="136"/>
    </row>
    <row r="57" spans="2:11">
      <c r="B57" s="150" t="s">
        <v>197</v>
      </c>
      <c r="C57" s="328"/>
      <c r="D57" s="328"/>
      <c r="E57" s="328"/>
      <c r="F57" s="328"/>
      <c r="G57" s="151">
        <f>SUM(G43:G47,G49:G56)</f>
        <v>0</v>
      </c>
      <c r="H57" s="333"/>
      <c r="I57" s="70"/>
      <c r="J57" s="187"/>
    </row>
    <row r="58" spans="2:11">
      <c r="B58" s="66"/>
      <c r="G58" s="66"/>
    </row>
    <row r="59" spans="2:11">
      <c r="B59" s="334" t="s">
        <v>247</v>
      </c>
      <c r="C59" s="335"/>
      <c r="D59" s="335"/>
      <c r="E59" s="335"/>
      <c r="F59" s="335"/>
      <c r="G59" s="336">
        <f>G39-G57</f>
        <v>0</v>
      </c>
    </row>
    <row r="60" spans="2:11">
      <c r="B60" s="164"/>
      <c r="G60" s="168"/>
    </row>
    <row r="61" spans="2:11">
      <c r="B61" s="65"/>
      <c r="C61" s="65"/>
      <c r="D61" s="65"/>
      <c r="E61" s="65"/>
      <c r="F61" s="65"/>
      <c r="G61" s="65"/>
      <c r="H61" s="65"/>
      <c r="I61" s="65"/>
      <c r="J61" s="65"/>
      <c r="K61" s="65"/>
    </row>
    <row r="62" spans="2:11">
      <c r="B62" s="337" t="s">
        <v>219</v>
      </c>
      <c r="C62" s="65"/>
      <c r="D62" s="65"/>
      <c r="E62" s="65"/>
      <c r="F62" s="65"/>
      <c r="G62" s="65"/>
      <c r="H62" s="65"/>
      <c r="I62" s="65"/>
      <c r="J62" s="65"/>
      <c r="K62" s="65"/>
    </row>
    <row r="63" spans="2:11">
      <c r="B63" s="460"/>
      <c r="C63" s="447"/>
      <c r="D63" s="447"/>
      <c r="E63" s="447"/>
      <c r="F63" s="447"/>
      <c r="G63" s="447"/>
      <c r="H63" s="447"/>
      <c r="I63" s="447"/>
      <c r="J63" s="447"/>
      <c r="K63" s="448"/>
    </row>
    <row r="64" spans="2:11">
      <c r="B64" s="446"/>
      <c r="C64" s="449"/>
      <c r="D64" s="449"/>
      <c r="E64" s="449"/>
      <c r="F64" s="449"/>
      <c r="G64" s="449"/>
      <c r="H64" s="449"/>
      <c r="I64" s="449"/>
      <c r="J64" s="449"/>
      <c r="K64" s="450"/>
    </row>
    <row r="65" spans="1:11">
      <c r="B65" s="446"/>
      <c r="C65" s="449"/>
      <c r="D65" s="449"/>
      <c r="E65" s="449"/>
      <c r="F65" s="449"/>
      <c r="G65" s="449"/>
      <c r="H65" s="449"/>
      <c r="I65" s="449"/>
      <c r="J65" s="449"/>
      <c r="K65" s="450"/>
    </row>
    <row r="66" spans="1:11">
      <c r="B66" s="446"/>
      <c r="C66" s="449"/>
      <c r="D66" s="449"/>
      <c r="E66" s="449"/>
      <c r="F66" s="449"/>
      <c r="G66" s="449"/>
      <c r="H66" s="449"/>
      <c r="I66" s="449"/>
      <c r="J66" s="449"/>
      <c r="K66" s="450"/>
    </row>
    <row r="67" spans="1:11">
      <c r="B67" s="451"/>
      <c r="C67" s="452"/>
      <c r="D67" s="452"/>
      <c r="E67" s="452"/>
      <c r="F67" s="452"/>
      <c r="G67" s="452"/>
      <c r="H67" s="452"/>
      <c r="I67" s="452"/>
      <c r="J67" s="452"/>
      <c r="K67" s="453"/>
    </row>
    <row r="68" spans="1:11">
      <c r="B68" s="65"/>
      <c r="C68" s="65"/>
      <c r="D68" s="65"/>
      <c r="E68" s="65"/>
      <c r="F68" s="65"/>
      <c r="G68" s="65"/>
      <c r="H68" s="65"/>
      <c r="I68" s="65"/>
      <c r="J68" s="65"/>
      <c r="K68" s="65"/>
    </row>
    <row r="69" spans="1:11">
      <c r="A69" s="65"/>
      <c r="B69" s="65"/>
      <c r="C69" s="65"/>
      <c r="D69" s="65"/>
      <c r="E69" s="65"/>
      <c r="F69" s="65"/>
      <c r="G69" s="65"/>
      <c r="H69" s="65"/>
      <c r="I69" s="65"/>
      <c r="J69" s="65"/>
      <c r="K69" s="65"/>
    </row>
  </sheetData>
  <sheetProtection algorithmName="SHA-512" hashValue="pE8zWFWRdYRMGJXepFSonmLQ75oXhRsl5dgecZ7iQURG8LUxfXjGYzd0GJekuETTdbmLaz3N0mn6gedOkjxvAg==" saltValue="Nv5nJD3EBjpWFs+RYsc51A==" spinCount="100000" sheet="1"/>
  <mergeCells count="4">
    <mergeCell ref="B63:K67"/>
    <mergeCell ref="B8:K8"/>
    <mergeCell ref="B23:K23"/>
    <mergeCell ref="B41:K41"/>
  </mergeCells>
  <pageMargins left="0.7" right="0.7" top="0.75" bottom="0.75" header="0.3" footer="0.3"/>
  <pageSetup paperSize="5"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F4F948A473EB46A6E5563E8AF1F688" ma:contentTypeVersion="10" ma:contentTypeDescription="Create a new document." ma:contentTypeScope="" ma:versionID="a242862f717b353222d7d673502c9334">
  <xsd:schema xmlns:xsd="http://www.w3.org/2001/XMLSchema" xmlns:xs="http://www.w3.org/2001/XMLSchema" xmlns:p="http://schemas.microsoft.com/office/2006/metadata/properties" xmlns:ns1="http://schemas.microsoft.com/sharepoint/v3" xmlns:ns2="12618112-bc8a-41a0-a8ee-755faa95bef0" xmlns:ns3="affd3e1f-8e07-4051-aa12-6fc8716163df" targetNamespace="http://schemas.microsoft.com/office/2006/metadata/properties" ma:root="true" ma:fieldsID="df5bd4479bed7c210b5223de1180e84f" ns1:_="" ns2:_="" ns3:_="">
    <xsd:import namespace="http://schemas.microsoft.com/sharepoint/v3"/>
    <xsd:import namespace="12618112-bc8a-41a0-a8ee-755faa95bef0"/>
    <xsd:import namespace="affd3e1f-8e07-4051-aa12-6fc8716163df"/>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618112-bc8a-41a0-a8ee-755faa95be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fd3e1f-8e07-4051-aa12-6fc8716163d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affd3e1f-8e07-4051-aa12-6fc8716163df">
      <UserInfo>
        <DisplayName>Alecia Farquharson</DisplayName>
        <AccountId>1854</AccountId>
        <AccountType/>
      </UserInfo>
    </SharedWithUsers>
  </documentManagement>
</p:properties>
</file>

<file path=customXml/itemProps1.xml><?xml version="1.0" encoding="utf-8"?>
<ds:datastoreItem xmlns:ds="http://schemas.openxmlformats.org/officeDocument/2006/customXml" ds:itemID="{B142AC7B-07DC-4C0C-BFAC-C3F834D3C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618112-bc8a-41a0-a8ee-755faa95bef0"/>
    <ds:schemaRef ds:uri="affd3e1f-8e07-4051-aa12-6fc8716163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2B887-5F21-45DD-A79D-DCED87D579A3}">
  <ds:schemaRefs>
    <ds:schemaRef ds:uri="http://schemas.microsoft.com/sharepoint/v3/contenttype/forms"/>
  </ds:schemaRefs>
</ds:datastoreItem>
</file>

<file path=customXml/itemProps3.xml><?xml version="1.0" encoding="utf-8"?>
<ds:datastoreItem xmlns:ds="http://schemas.openxmlformats.org/officeDocument/2006/customXml" ds:itemID="{6103C509-AE37-4A3A-BFBA-F4AB365E132F}">
  <ds:schemaRefs>
    <ds:schemaRef ds:uri="http://schemas.microsoft.com/sharepoint/v3"/>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 ds:uri="affd3e1f-8e07-4051-aa12-6fc8716163df"/>
    <ds:schemaRef ds:uri="12618112-bc8a-41a0-a8ee-755faa95bef0"/>
    <ds:schemaRef ds:uri="http://www.w3.org/XML/1998/namespace"/>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Déclaration</vt:lpstr>
      <vt:lpstr>Activités Demandées</vt:lpstr>
      <vt:lpstr>Loyers et abordabilité</vt:lpstr>
      <vt:lpstr>Budget de l'ensemble</vt:lpstr>
      <vt:lpstr>Pro forma - Résidentiel</vt:lpstr>
      <vt:lpstr>Pro forma - Non résidentiel</vt:lpstr>
      <vt:lpstr>S_Area</vt:lpstr>
      <vt:lpstr>S_Area2</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Jdaniel</dc:creator>
  <cp:keywords/>
  <dc:description/>
  <cp:lastModifiedBy>Chantal Larkin</cp:lastModifiedBy>
  <cp:revision/>
  <dcterms:created xsi:type="dcterms:W3CDTF">2019-03-19T14:48:19Z</dcterms:created>
  <dcterms:modified xsi:type="dcterms:W3CDTF">2024-02-19T15:19:10Z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0x01010052F4F948A473EB46A6E5563E8AF1F688</vt:lpwstr>
  </property>
</Properties>
</file>