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cmhcschl-my.sharepoint.com/personal/clarkin_cmhc-schl_gc_ca/Documents/Desktop/"/>
    </mc:Choice>
  </mc:AlternateContent>
  <xr:revisionPtr revIDLastSave="0" documentId="8_{3D2CD4C2-109A-4EDE-9B68-5C29F2A87B38}" xr6:coauthVersionLast="47" xr6:coauthVersionMax="47" xr10:uidLastSave="{00000000-0000-0000-0000-000000000000}"/>
  <bookViews>
    <workbookView xWindow="-28920" yWindow="-1095" windowWidth="29040" windowHeight="15840" firstSheet="1" activeTab="1" xr2:uid="{00000000-000D-0000-FFFF-FFFF00000000}"/>
  </bookViews>
  <sheets>
    <sheet name="Disclosure" sheetId="6" r:id="rId1"/>
    <sheet name="Requested SEED Activities" sheetId="15" r:id="rId2"/>
    <sheet name="Rents &amp; Affordability" sheetId="3" r:id="rId3"/>
    <sheet name="Project Budget" sheetId="2" r:id="rId4"/>
    <sheet name="Proforma- Residential" sheetId="1" r:id="rId5"/>
    <sheet name="Proforma- Non-Residential" sheetId="5" r:id="rId6"/>
  </sheets>
  <definedNames>
    <definedName name="_AMO_UniqueIdentifier" hidden="1">"'d5e0340a-a983-4a8b-bd37-c6c22890935c'"</definedName>
    <definedName name="R_Units">#REF!</definedName>
    <definedName name="S_Area" localSheetId="1">#REF!</definedName>
    <definedName name="S_Area">'Rents &amp; Affordability'!$C$43</definedName>
    <definedName name="S_Area2" localSheetId="1">#REF!</definedName>
    <definedName name="S_Area2">'Rents &amp; Affordability'!$C$44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J13" i="2" l="1"/>
  <c r="C35" i="15" l="1"/>
  <c r="F54" i="3"/>
  <c r="E49" i="2" l="1"/>
  <c r="E25" i="2"/>
  <c r="G29" i="3" l="1"/>
  <c r="O19" i="3" l="1"/>
  <c r="F67" i="1" s="1"/>
  <c r="B11" i="5" l="1"/>
  <c r="B12" i="5"/>
  <c r="B13" i="5"/>
  <c r="B14" i="5"/>
  <c r="B15" i="5"/>
  <c r="B16" i="5"/>
  <c r="B17" i="5"/>
  <c r="B18" i="5"/>
  <c r="B19" i="5"/>
  <c r="B20" i="5"/>
  <c r="B10" i="5"/>
  <c r="B11" i="1"/>
  <c r="B12" i="1"/>
  <c r="B13" i="1"/>
  <c r="B14" i="1"/>
  <c r="B15" i="1"/>
  <c r="B16" i="1"/>
  <c r="B17" i="1"/>
  <c r="B18" i="1"/>
  <c r="B19" i="1"/>
  <c r="B20" i="1"/>
  <c r="B10" i="1"/>
  <c r="G93" i="1" l="1"/>
  <c r="G86" i="1"/>
  <c r="C23" i="1" l="1"/>
  <c r="H34" i="3" l="1"/>
  <c r="G89" i="1" l="1"/>
  <c r="G90" i="1" s="1"/>
  <c r="G98" i="1" l="1"/>
  <c r="I98" i="1" s="1"/>
  <c r="G96" i="1"/>
  <c r="I31" i="3"/>
  <c r="J31" i="3" s="1"/>
  <c r="I32" i="3"/>
  <c r="J32" i="3" s="1"/>
  <c r="I33" i="3"/>
  <c r="J33" i="3" s="1"/>
  <c r="I34" i="3"/>
  <c r="J34" i="3" s="1"/>
  <c r="I35" i="3"/>
  <c r="J35" i="3" s="1"/>
  <c r="I36" i="3"/>
  <c r="J36" i="3" s="1"/>
  <c r="I37" i="3"/>
  <c r="J37" i="3" s="1"/>
  <c r="I38" i="3"/>
  <c r="J38" i="3" s="1"/>
  <c r="I39" i="3"/>
  <c r="J39" i="3" s="1"/>
  <c r="I40" i="3"/>
  <c r="J40" i="3" s="1"/>
  <c r="I41" i="3"/>
  <c r="J41" i="3" s="1"/>
  <c r="I42" i="3"/>
  <c r="J42" i="3" s="1"/>
  <c r="I43" i="3"/>
  <c r="J43" i="3" s="1"/>
  <c r="I44" i="3"/>
  <c r="J44" i="3" s="1"/>
  <c r="I46" i="3"/>
  <c r="J46" i="3" s="1"/>
  <c r="I47" i="3"/>
  <c r="J47" i="3" s="1"/>
  <c r="I48" i="3"/>
  <c r="J48" i="3" s="1"/>
  <c r="I50" i="3"/>
  <c r="J50" i="3" s="1"/>
  <c r="I51" i="3"/>
  <c r="J51" i="3" s="1"/>
  <c r="I52" i="3"/>
  <c r="J52" i="3" s="1"/>
  <c r="G34" i="1"/>
  <c r="G35" i="1"/>
  <c r="G38" i="1"/>
  <c r="D54" i="3"/>
  <c r="C6" i="1" s="1"/>
  <c r="D11" i="1" s="1"/>
  <c r="C53" i="3"/>
  <c r="G48" i="5"/>
  <c r="E36" i="5"/>
  <c r="D36" i="5"/>
  <c r="G34" i="5"/>
  <c r="G33" i="5"/>
  <c r="G32" i="5"/>
  <c r="G31" i="5"/>
  <c r="G30" i="5"/>
  <c r="G29" i="5"/>
  <c r="G28" i="5"/>
  <c r="G27" i="5"/>
  <c r="G26" i="5"/>
  <c r="G25" i="5"/>
  <c r="J5" i="2"/>
  <c r="H48" i="3"/>
  <c r="H47" i="3"/>
  <c r="H46" i="3"/>
  <c r="H44" i="3"/>
  <c r="H43" i="3"/>
  <c r="H42" i="3"/>
  <c r="H41" i="3"/>
  <c r="H40" i="3"/>
  <c r="H38" i="3"/>
  <c r="H36" i="3"/>
  <c r="H32" i="3"/>
  <c r="E51" i="2" l="1"/>
  <c r="E53" i="2" s="1"/>
  <c r="H6" i="2"/>
  <c r="H11" i="2" s="1"/>
  <c r="E5" i="2"/>
  <c r="G36" i="5"/>
  <c r="G38" i="5" s="1"/>
  <c r="G39" i="5" s="1"/>
  <c r="I6" i="2"/>
  <c r="I11" i="2" s="1"/>
  <c r="C10" i="5" s="1"/>
  <c r="G37" i="1"/>
  <c r="G39" i="1" s="1"/>
  <c r="G40" i="1" s="1"/>
  <c r="G63" i="1"/>
  <c r="G58" i="1"/>
  <c r="G66" i="1"/>
  <c r="G62" i="1"/>
  <c r="G57" i="1"/>
  <c r="G65" i="1"/>
  <c r="G61" i="1"/>
  <c r="F56" i="1"/>
  <c r="G64" i="1"/>
  <c r="G59" i="1"/>
  <c r="F55" i="1"/>
  <c r="E7" i="2"/>
  <c r="J53" i="3"/>
  <c r="G27" i="1" s="1"/>
  <c r="G29" i="1" s="1"/>
  <c r="G30" i="1" s="1"/>
  <c r="G51" i="1" s="1"/>
  <c r="G68" i="1" l="1"/>
  <c r="F38" i="2"/>
  <c r="F37" i="2"/>
  <c r="F36" i="2"/>
  <c r="F39" i="2"/>
  <c r="E10" i="1"/>
  <c r="F11" i="2"/>
  <c r="J11" i="2"/>
  <c r="F53" i="2"/>
  <c r="H13" i="2"/>
  <c r="E11" i="1" s="1"/>
  <c r="H16" i="2"/>
  <c r="E13" i="1" s="1"/>
  <c r="D13" i="1" s="1"/>
  <c r="F41" i="2"/>
  <c r="F34" i="2"/>
  <c r="F31" i="2"/>
  <c r="F33" i="2"/>
  <c r="F30" i="2"/>
  <c r="H23" i="2"/>
  <c r="E20" i="1" s="1"/>
  <c r="D20" i="1" s="1"/>
  <c r="H21" i="2"/>
  <c r="E18" i="1" s="1"/>
  <c r="D18" i="1" s="1"/>
  <c r="H17" i="2"/>
  <c r="E14" i="1" s="1"/>
  <c r="D14" i="1" s="1"/>
  <c r="C5" i="1"/>
  <c r="H20" i="2"/>
  <c r="E17" i="1" s="1"/>
  <c r="D17" i="1" s="1"/>
  <c r="H18" i="2"/>
  <c r="E15" i="1" s="1"/>
  <c r="D15" i="1" s="1"/>
  <c r="H22" i="2"/>
  <c r="E19" i="1" s="1"/>
  <c r="D19" i="1" s="1"/>
  <c r="H15" i="2"/>
  <c r="H19" i="2"/>
  <c r="E16" i="1" s="1"/>
  <c r="D16" i="1" s="1"/>
  <c r="G55" i="5"/>
  <c r="G56" i="5"/>
  <c r="I23" i="2"/>
  <c r="C20" i="5" s="1"/>
  <c r="I22" i="2"/>
  <c r="I13" i="2"/>
  <c r="C11" i="5" s="1"/>
  <c r="I20" i="2"/>
  <c r="I17" i="2"/>
  <c r="C14" i="5" s="1"/>
  <c r="I19" i="2"/>
  <c r="I18" i="2"/>
  <c r="I15" i="2"/>
  <c r="I21" i="2"/>
  <c r="C18" i="5" s="1"/>
  <c r="D6" i="5"/>
  <c r="I16" i="2"/>
  <c r="C13" i="5" s="1"/>
  <c r="J6" i="2"/>
  <c r="E6" i="2" s="1"/>
  <c r="F47" i="2"/>
  <c r="F42" i="2"/>
  <c r="F21" i="2"/>
  <c r="F17" i="2"/>
  <c r="F51" i="2"/>
  <c r="F46" i="2"/>
  <c r="F20" i="2"/>
  <c r="F16" i="2"/>
  <c r="F49" i="2"/>
  <c r="F45" i="2"/>
  <c r="F23" i="2"/>
  <c r="F19" i="2"/>
  <c r="F15" i="2"/>
  <c r="F25" i="2"/>
  <c r="F43" i="2"/>
  <c r="F44" i="2"/>
  <c r="F32" i="2"/>
  <c r="F22" i="2"/>
  <c r="F18" i="2"/>
  <c r="F13" i="2"/>
  <c r="G60" i="1"/>
  <c r="F60" i="1" s="1"/>
  <c r="G70" i="1" l="1"/>
  <c r="H25" i="2"/>
  <c r="I25" i="2"/>
  <c r="E12" i="1"/>
  <c r="D12" i="1" s="1"/>
  <c r="J21" i="2"/>
  <c r="J17" i="2"/>
  <c r="G57" i="5"/>
  <c r="G59" i="5" s="1"/>
  <c r="G82" i="1" s="1"/>
  <c r="C15" i="5"/>
  <c r="J18" i="2"/>
  <c r="C16" i="5"/>
  <c r="J19" i="2"/>
  <c r="G69" i="1"/>
  <c r="C17" i="5"/>
  <c r="J20" i="2"/>
  <c r="J23" i="2"/>
  <c r="G67" i="1"/>
  <c r="D5" i="5"/>
  <c r="E6" i="5"/>
  <c r="E5" i="5" s="1"/>
  <c r="D10" i="1"/>
  <c r="C19" i="5"/>
  <c r="J22" i="2"/>
  <c r="J16" i="2"/>
  <c r="J15" i="2"/>
  <c r="C12" i="5"/>
  <c r="E21" i="1" l="1"/>
  <c r="D21" i="1" s="1"/>
  <c r="J25" i="2"/>
  <c r="C21" i="5"/>
  <c r="G71" i="1"/>
  <c r="G73" i="1" s="1"/>
  <c r="G81" i="1" s="1"/>
  <c r="G83" i="1" l="1"/>
  <c r="J71" i="1"/>
  <c r="F71" i="1"/>
</calcChain>
</file>

<file path=xl/sharedStrings.xml><?xml version="1.0" encoding="utf-8"?>
<sst xmlns="http://schemas.openxmlformats.org/spreadsheetml/2006/main" count="305" uniqueCount="243">
  <si>
    <t>File Type</t>
  </si>
  <si>
    <t>New Construction</t>
  </si>
  <si>
    <t xml:space="preserve">Version </t>
  </si>
  <si>
    <r>
      <rPr>
        <b/>
        <u/>
        <sz val="11"/>
        <color theme="1"/>
        <rFont val="Calibri"/>
        <family val="2"/>
        <scheme val="minor"/>
      </rPr>
      <t>Legal Disclaimer and Notice</t>
    </r>
    <r>
      <rPr>
        <sz val="11"/>
        <color theme="1"/>
        <rFont val="Calibri"/>
        <family val="2"/>
        <scheme val="minor"/>
      </rPr>
      <t xml:space="preserve">   The Viability assessment worksheet is to be used to provide financial information to CMHC in support of your application.  It is not intended to provide financial or other advice on particular housing projects and it should not be relied upon in that regard.  The use of this Viability worksheet and its results with regard to any housing project do not oblige CMHC to insure the project financing nor provide funding for the housing project under this initiative or under any other CMHC program or initiative.  You are encouraged to contact your local CMHC Specialist for assistance with this worksheet.</t>
    </r>
  </si>
  <si>
    <t>This Viability worksheet is protected by copyright and is subject to the protection of intellectual property laws. Users are authorized to download the Viability worksheet for its use in relation to CMHC programs only and may not further copy, reproduce, modify or distribute the Viability worksheet without the prior written consent of CMHC.</t>
  </si>
  <si>
    <t>SEED Funding Activties</t>
  </si>
  <si>
    <t xml:space="preserve">Eligible activities may include, but not limited to: </t>
  </si>
  <si>
    <t>Funding Requested</t>
  </si>
  <si>
    <t>Analysis of Need and Demand</t>
  </si>
  <si>
    <t>Business Plan</t>
  </si>
  <si>
    <t>Incorporation</t>
  </si>
  <si>
    <t>Preliminary Financial Feasibility</t>
  </si>
  <si>
    <t>Special Purpose Surveys</t>
  </si>
  <si>
    <t>Other (Please Specify)</t>
  </si>
  <si>
    <t>Accessibility Modelling Study</t>
  </si>
  <si>
    <t>Energy Modelling Study</t>
  </si>
  <si>
    <t>Environmental Site Assessments</t>
  </si>
  <si>
    <t>Geotechnical Reports</t>
  </si>
  <si>
    <t>Option to Purchase</t>
  </si>
  <si>
    <t>Planning Fees</t>
  </si>
  <si>
    <t>Preliminary Design</t>
  </si>
  <si>
    <t>Professional Appraisal</t>
  </si>
  <si>
    <t>Project Viability Study</t>
  </si>
  <si>
    <t>Registration of Security</t>
  </si>
  <si>
    <t>Site Surveys</t>
  </si>
  <si>
    <t>Completion Appraisal</t>
  </si>
  <si>
    <t>Construction Cost Estimates</t>
  </si>
  <si>
    <t>Contract Documents</t>
  </si>
  <si>
    <t>Development Permits</t>
  </si>
  <si>
    <t>Engineering Studies</t>
  </si>
  <si>
    <t>Final Financial Viability Report</t>
  </si>
  <si>
    <t>Project Drawings and Specifications</t>
  </si>
  <si>
    <t>Quantity Surveyor</t>
  </si>
  <si>
    <t>Grand total</t>
  </si>
  <si>
    <r>
      <t xml:space="preserve">
To complete this tab you may need data from CMHC's Housing Market Information (HMI) Portal. See link in Step #2
1: Select  the appropriate Province. Record this information under "Province" below.
2: Select  the appropriate Municipality. Record this information under "Municipality" below.
3: Select  the appropriate Survey. Record this information under "Survey Zone" below. Note: If your project is not located in a surveyed centre or you are unable to find the required data, please contact your CMHC Specialist
4: Click on "Full view"- In the tables on the left panel select "Primary Rental Market" and then "Median Rent ($)"
5:  Select the correct unit type (row vs. apartment). Record the MMRs for each bedroom type in the table below
6: Complete the Summary tables below to reflect the details of the project's affordable and market units.
</t>
    </r>
    <r>
      <rPr>
        <b/>
        <sz val="11"/>
        <color theme="5"/>
        <rFont val="Calibri"/>
        <family val="2"/>
        <scheme val="minor"/>
      </rPr>
      <t xml:space="preserve">'Note: Only Orange highlighted fields that are applicable need to be input. </t>
    </r>
    <r>
      <rPr>
        <b/>
        <sz val="11"/>
        <color theme="1"/>
        <rFont val="Calibri"/>
        <family val="2"/>
        <scheme val="minor"/>
      </rPr>
      <t xml:space="preserve">
</t>
    </r>
  </si>
  <si>
    <t>Rents &amp; Affordability: New Construction</t>
  </si>
  <si>
    <t>Step #1 : Affordability Criteria - Target</t>
  </si>
  <si>
    <t xml:space="preserve">List #1 </t>
  </si>
  <si>
    <t>Select affordability criteria from drop down menu</t>
  </si>
  <si>
    <t>CMHC - Apartment Construction Loan Program (At least 20% of units must have rents below 30% of the median total income of all families for the area, and the total residential rental income must be at least 10% below its gross achievable residential income)</t>
  </si>
  <si>
    <t>CMHC - Affordable Housing Fund (Rents for at least 30% of the units must be less than 80% of the Median Market Rent)</t>
  </si>
  <si>
    <t xml:space="preserve">Step #2 : Access proper data to determine Affordability </t>
  </si>
  <si>
    <t>CMHC - MLI Select (At least 10% of units at 30% of median renter income)</t>
  </si>
  <si>
    <t xml:space="preserve">Municipal/Provincial criteria </t>
  </si>
  <si>
    <t>If Apartment Construction Loan Program option is selected above -&gt;</t>
  </si>
  <si>
    <t xml:space="preserve">For more information on the affordability criteria for ACLP please reference the following page: </t>
  </si>
  <si>
    <t>ACLP</t>
  </si>
  <si>
    <t>List #2</t>
  </si>
  <si>
    <t>If Affordable Housing Fund option is selected above--&gt;</t>
  </si>
  <si>
    <t>Affordability criteria is determined by comparing proposed rents to the Median Market Rent (MMR) in the 
survey zone that the project is located in. MMR can be found on the Housing Market Information Portal :</t>
  </si>
  <si>
    <t>Housing Market Information Portal</t>
  </si>
  <si>
    <t>Gross Potential Market Rent ($)</t>
  </si>
  <si>
    <t>If MLI Select option is selected above--&gt;</t>
  </si>
  <si>
    <t>For more information on the affordability criteria for MLI select, please reference the following page:</t>
  </si>
  <si>
    <t>MLI Select</t>
  </si>
  <si>
    <t>Median Market Rent (MMR) ($)</t>
  </si>
  <si>
    <t>If Municipal/Provincial Criteria is selected above --&gt;</t>
  </si>
  <si>
    <t>Provide relevant documentation along with your application to confirm your project affordability</t>
  </si>
  <si>
    <t>Target Policy Rent ($)</t>
  </si>
  <si>
    <t>Leave Column Blank</t>
  </si>
  <si>
    <t>Step #3 : Proforma Rents - Residential</t>
  </si>
  <si>
    <t>List #3</t>
  </si>
  <si>
    <t>A. Complete following fields to specify the project location :</t>
  </si>
  <si>
    <t>Province</t>
  </si>
  <si>
    <t>City</t>
  </si>
  <si>
    <t>Survey Zone (Under AHF only otherwise leave blank)</t>
  </si>
  <si>
    <t>Do not touche cell O19 ! (There is a formula !)</t>
  </si>
  <si>
    <t>B. Follow instructions to complete below table by determining Rent Levels (incl. attached ancilliary component) :</t>
  </si>
  <si>
    <r>
      <rPr>
        <b/>
        <sz val="11"/>
        <color theme="1"/>
        <rFont val="Calibri"/>
        <family val="2"/>
        <scheme val="minor"/>
      </rPr>
      <t>1)</t>
    </r>
    <r>
      <rPr>
        <sz val="11"/>
        <color theme="1"/>
        <rFont val="Calibri"/>
        <family val="2"/>
        <scheme val="minor"/>
      </rPr>
      <t xml:space="preserve"> For units to be deemed "Affordable", rents must meet affordability criteria target (selected at Step #1)</t>
    </r>
  </si>
  <si>
    <r>
      <rPr>
        <b/>
        <sz val="11"/>
        <color theme="1"/>
        <rFont val="Calibri"/>
        <family val="2"/>
        <scheme val="minor"/>
      </rPr>
      <t>2)</t>
    </r>
    <r>
      <rPr>
        <sz val="11"/>
        <color theme="1"/>
        <rFont val="Calibri"/>
        <family val="2"/>
        <scheme val="minor"/>
      </rPr>
      <t xml:space="preserve"> Input Monthly Affordable rents in column F "Affordable Rent ($)"</t>
    </r>
  </si>
  <si>
    <r>
      <rPr>
        <b/>
        <sz val="11"/>
        <color theme="1"/>
        <rFont val="Calibri"/>
        <family val="2"/>
        <scheme val="minor"/>
      </rPr>
      <t>3)</t>
    </r>
    <r>
      <rPr>
        <sz val="11"/>
        <color theme="1"/>
        <rFont val="Calibri"/>
        <family val="2"/>
        <scheme val="minor"/>
      </rPr>
      <t xml:space="preserve"> Input data in column G in order to compare the project units deemed affordable with their respective benchmark </t>
    </r>
  </si>
  <si>
    <r>
      <t>Note:</t>
    </r>
    <r>
      <rPr>
        <sz val="11"/>
        <color theme="1"/>
        <rFont val="Calibri"/>
        <family val="2"/>
        <scheme val="minor"/>
      </rPr>
      <t xml:space="preserve"> If instructions 1 to 3 are properly completed, column H will provide the depth of affordability (%) for the affordable units</t>
    </r>
  </si>
  <si>
    <r>
      <rPr>
        <b/>
        <sz val="11"/>
        <color theme="1"/>
        <rFont val="Calibri"/>
        <family val="2"/>
        <scheme val="minor"/>
      </rPr>
      <t xml:space="preserve">4) </t>
    </r>
    <r>
      <rPr>
        <sz val="11"/>
        <color theme="1"/>
        <rFont val="Calibri"/>
        <family val="2"/>
        <scheme val="minor"/>
      </rPr>
      <t>Remainder of non-affordable units then must be included as "Market". The monthly rents of these units must be input in column E "Market Rent (Non-Affordable Rent)"</t>
    </r>
  </si>
  <si>
    <t>Summary of Units/Beds with Rental Income</t>
  </si>
  <si>
    <t>Monthly</t>
  </si>
  <si>
    <t>Annual</t>
  </si>
  <si>
    <t>Unit type</t>
  </si>
  <si>
    <t>Unit Size (sq ft)</t>
  </si>
  <si>
    <t>Number of Units</t>
  </si>
  <si>
    <t>Market Rent 
(Non-Affordable Rent)</t>
  </si>
  <si>
    <t>Affordable Rent ($)</t>
  </si>
  <si>
    <t>Depth of Affordability (%) for the Affordable Units</t>
  </si>
  <si>
    <t>Proforma Rents</t>
  </si>
  <si>
    <t>Comments</t>
  </si>
  <si>
    <t>Bachelor - market</t>
  </si>
  <si>
    <t>Bachelor - affordable</t>
  </si>
  <si>
    <t>1 bed (incl. 1 bed plus den) - market</t>
  </si>
  <si>
    <t>1 bed (incl. 1 bed plus den) - affordable</t>
  </si>
  <si>
    <t>2 bed (incl. 2 bed plus den) - market</t>
  </si>
  <si>
    <t>2 bed (incl. 2 bed plus den) - affordable</t>
  </si>
  <si>
    <t>3 bed (incl. 3 bed plus den) - market</t>
  </si>
  <si>
    <t>3 bed (incl. 3 bed plus den) - affordable</t>
  </si>
  <si>
    <t>4 bed (incl. 4 bed plus den) - market</t>
  </si>
  <si>
    <t>4 bed (incl. 4 bed plus den) - affordable</t>
  </si>
  <si>
    <r>
      <t>Single Room Occupancy Rooms</t>
    </r>
    <r>
      <rPr>
        <vertAlign val="superscript"/>
        <sz val="10"/>
        <color theme="1"/>
        <rFont val="Calibri"/>
        <family val="2"/>
        <scheme val="minor"/>
      </rPr>
      <t>**</t>
    </r>
  </si>
  <si>
    <t>Single Room Occupancy Rooms - With Rental Income</t>
  </si>
  <si>
    <r>
      <t>Shelters, beds</t>
    </r>
    <r>
      <rPr>
        <vertAlign val="superscript"/>
        <sz val="10"/>
        <color theme="1"/>
        <rFont val="Calibri"/>
        <family val="2"/>
        <scheme val="minor"/>
      </rPr>
      <t>**</t>
    </r>
  </si>
  <si>
    <t>Shelters, beds - With Rental Income</t>
  </si>
  <si>
    <t>Add - Additional Affordable Units</t>
  </si>
  <si>
    <t>Add - Additional Market Units</t>
  </si>
  <si>
    <t>Total Square Feet (Residential)</t>
  </si>
  <si>
    <t>Total Residential Units</t>
  </si>
  <si>
    <t xml:space="preserve">Note: Only Orange highlighted fields that are applicable need to be input. </t>
  </si>
  <si>
    <t>Project Budget: New Construction</t>
  </si>
  <si>
    <t>Total Project Budget Costs</t>
  </si>
  <si>
    <t>Project Characteristics</t>
  </si>
  <si>
    <t>Residential
(A)</t>
  </si>
  <si>
    <t>Non-Residential
(B)</t>
  </si>
  <si>
    <t>Total 
(A + B)</t>
  </si>
  <si>
    <t>Total sq feet (Gross Floor Area estimated)</t>
  </si>
  <si>
    <t>Proportion of total</t>
  </si>
  <si>
    <t>Number of Residential units</t>
  </si>
  <si>
    <t>1. Project Budget Cost</t>
  </si>
  <si>
    <t>Total</t>
  </si>
  <si>
    <t>Per unit</t>
  </si>
  <si>
    <t>Pro-Rata Project Budget Cost</t>
  </si>
  <si>
    <t>Comments (If Any)</t>
  </si>
  <si>
    <t>Land value (Under ACLP, MLI Select and/or if applicable)</t>
  </si>
  <si>
    <t>OR</t>
  </si>
  <si>
    <t>Land cost (Under AHF and/or if applicable)</t>
  </si>
  <si>
    <t>Hard costs (Construction costs)</t>
  </si>
  <si>
    <t>Soft costs (Development costs)</t>
  </si>
  <si>
    <t>Financing costs</t>
  </si>
  <si>
    <t>HST (Net of Rebate, if any)</t>
  </si>
  <si>
    <t>Contingency</t>
  </si>
  <si>
    <t>Other (describe)</t>
  </si>
  <si>
    <t xml:space="preserve">Grand Total - Budget Cost </t>
  </si>
  <si>
    <t xml:space="preserve">2. Sources of Funding </t>
  </si>
  <si>
    <t>Comments
(If Any)</t>
  </si>
  <si>
    <t xml:space="preserve">   Debt financing</t>
  </si>
  <si>
    <t>AHF repayable loan</t>
  </si>
  <si>
    <t>ACLP financing</t>
  </si>
  <si>
    <t>MLI Select financing</t>
  </si>
  <si>
    <t xml:space="preserve">    Land</t>
  </si>
  <si>
    <t>Land donation value</t>
  </si>
  <si>
    <t>Land lease value</t>
  </si>
  <si>
    <t>Land value equity</t>
  </si>
  <si>
    <t xml:space="preserve">  Other Grants / Contributions </t>
  </si>
  <si>
    <t>AHF contribution or forgivable loan</t>
  </si>
  <si>
    <t>Owner cash equity</t>
  </si>
  <si>
    <t>Development Charge waiver</t>
  </si>
  <si>
    <t xml:space="preserve">  Gross Total - Sources of Funding (not including Seed)</t>
  </si>
  <si>
    <t xml:space="preserve">  Seed Funding Required</t>
  </si>
  <si>
    <t xml:space="preserve"> Grand Total - Sources of Funding</t>
  </si>
  <si>
    <t>Additional Comments:</t>
  </si>
  <si>
    <t>Proforma - Residential: New Construction</t>
  </si>
  <si>
    <t>Residential New: Financial Viability Assessment</t>
  </si>
  <si>
    <t xml:space="preserve">Percentage of Project Costs - Residential </t>
  </si>
  <si>
    <t>Number of Residential Units</t>
  </si>
  <si>
    <t>1. Project Budget - Residential</t>
  </si>
  <si>
    <t>Per Unit</t>
  </si>
  <si>
    <t>Total - Residential</t>
  </si>
  <si>
    <t>Comments 
(If Any)</t>
  </si>
  <si>
    <t>Total Budget - Residential</t>
  </si>
  <si>
    <t>2. Income - Residential</t>
  </si>
  <si>
    <t>Potential Gross Income (Total rental income)</t>
  </si>
  <si>
    <t>Vacancy rate /bad debt</t>
  </si>
  <si>
    <t>Less: Vacancy rate /bad debt</t>
  </si>
  <si>
    <t>Effective Gross Income</t>
  </si>
  <si>
    <t>3. Ancillary Income - Residential</t>
  </si>
  <si>
    <t># Units</t>
  </si>
  <si>
    <t>Rent</t>
  </si>
  <si>
    <t>Parking (monthly)</t>
  </si>
  <si>
    <t>Storage lockers (monthly)</t>
  </si>
  <si>
    <t>Laundry (annually)</t>
  </si>
  <si>
    <t>Vacancy rate /bad debt (%)</t>
  </si>
  <si>
    <t>4. Other income - Residential</t>
  </si>
  <si>
    <t>Operational Funding (Municipal, Provincial / Territorial, Federal)</t>
  </si>
  <si>
    <t>Total Effective Gross Income</t>
  </si>
  <si>
    <t>5. Operating Costs - Residential</t>
  </si>
  <si>
    <t>Per Unit/Yr</t>
  </si>
  <si>
    <t>Realty / Property Taxes</t>
  </si>
  <si>
    <t>Insurance</t>
  </si>
  <si>
    <t>Heat</t>
  </si>
  <si>
    <t>Hydro</t>
  </si>
  <si>
    <t>Water</t>
  </si>
  <si>
    <t>Total Utilities</t>
  </si>
  <si>
    <t>Repair and Maintenance</t>
  </si>
  <si>
    <t>Wages- Super</t>
  </si>
  <si>
    <t>Replacement Reserve (Other)</t>
  </si>
  <si>
    <t>Management Fee (% of Effective Gross Income)</t>
  </si>
  <si>
    <t>General and Admin (% of Effective Gross Income)</t>
  </si>
  <si>
    <t>Total Operating Costs</t>
  </si>
  <si>
    <t>Operating Expense Ratio</t>
  </si>
  <si>
    <t>Net Operating Income (NOI)</t>
  </si>
  <si>
    <t>BELOW SECTION TO BE FILLED OUT WHEN AHF REPAYABLE LOANS AND/OR OTHER NON-AHF REPAYABLE LOANS ARE USED FOR FUNDING</t>
  </si>
  <si>
    <t>6. Debt Coverage Ratio (DCR) Calculation</t>
  </si>
  <si>
    <t xml:space="preserve">      NOI - Residential</t>
  </si>
  <si>
    <t xml:space="preserve">      NOI - Non-Residential (if applicable)</t>
  </si>
  <si>
    <t xml:space="preserve">      NOI - Grand Total (A)</t>
  </si>
  <si>
    <t>AHF Repayable Loan Payment</t>
  </si>
  <si>
    <t xml:space="preserve">     Loan Amount</t>
  </si>
  <si>
    <t xml:space="preserve">     Qualifying Rate (if applicable, contact CMHC to obtain more information about our lending rates)</t>
  </si>
  <si>
    <t xml:space="preserve">     Loan Amortization (Years)</t>
  </si>
  <si>
    <t xml:space="preserve">     Monthly Loan Payment (Principal + Interest) </t>
  </si>
  <si>
    <t xml:space="preserve">     Annual Loan Payment (Principal + Interest) </t>
  </si>
  <si>
    <t>Other Non-AHF Repayable Loan Payment</t>
  </si>
  <si>
    <t xml:space="preserve">    Loan Amount</t>
  </si>
  <si>
    <t xml:space="preserve">    Non-AHF Annual Loan Payment (Principal + Interest)</t>
  </si>
  <si>
    <t>List #1 (Do not remove !)</t>
  </si>
  <si>
    <t xml:space="preserve">    Annual Repayable Loan Payment(s) - Grand Total (B)</t>
  </si>
  <si>
    <t>Not Applicable (No repayable loan)</t>
  </si>
  <si>
    <t>Project not likely viable</t>
  </si>
  <si>
    <r>
      <t xml:space="preserve">    Debt Coverage Ratio (DCR) (A </t>
    </r>
    <r>
      <rPr>
        <b/>
        <sz val="11"/>
        <color theme="1"/>
        <rFont val="Calibri"/>
        <family val="2"/>
      </rPr>
      <t>÷</t>
    </r>
    <r>
      <rPr>
        <b/>
        <sz val="11"/>
        <color theme="1"/>
        <rFont val="Calibri"/>
        <family val="2"/>
        <scheme val="minor"/>
      </rPr>
      <t xml:space="preserve"> B)</t>
    </r>
  </si>
  <si>
    <t>Project likely viable</t>
  </si>
  <si>
    <t>Proforma - Non-Residential: New Construction</t>
  </si>
  <si>
    <t>Non-Residential : Financial Viability Assessment</t>
  </si>
  <si>
    <t>Check</t>
  </si>
  <si>
    <t xml:space="preserve">Percentage of Project Costs for Non-Residential </t>
  </si>
  <si>
    <t xml:space="preserve">  (Non-Residential portion of project costs cannot exceed 30% of project costs)</t>
  </si>
  <si>
    <t xml:space="preserve">Percentage of Project Floor Space for Non-Residential </t>
  </si>
  <si>
    <t xml:space="preserve">  (Non-Residential portion of floor space cannot exceed 30% of project space)</t>
  </si>
  <si>
    <t>1. Project budget - Non-Residentia</t>
  </si>
  <si>
    <t>Total Budget (Uses)</t>
  </si>
  <si>
    <t>2. Income - Non-Residential</t>
  </si>
  <si>
    <t>Size (sf)</t>
  </si>
  <si>
    <t>Monthly Rent</t>
  </si>
  <si>
    <t xml:space="preserve">Annual </t>
  </si>
  <si>
    <t>Retail/Office 1</t>
  </si>
  <si>
    <t>Retail/Office 2</t>
  </si>
  <si>
    <t>Retail/Office 3</t>
  </si>
  <si>
    <t>Retail/Office 4</t>
  </si>
  <si>
    <t>Retail/Office 5</t>
  </si>
  <si>
    <t>Retail/Office 6</t>
  </si>
  <si>
    <t>Retail/Office 7</t>
  </si>
  <si>
    <t>Retail/Office 8</t>
  </si>
  <si>
    <t>Retail/Office 9</t>
  </si>
  <si>
    <t>Retail/Office 10</t>
  </si>
  <si>
    <t>Add: Recoveries</t>
  </si>
  <si>
    <t>3. Operating Costs - Non-Residential</t>
  </si>
  <si>
    <t xml:space="preserve">   Heat</t>
  </si>
  <si>
    <t xml:space="preserve">   Hydro</t>
  </si>
  <si>
    <t xml:space="preserve"> Water</t>
  </si>
  <si>
    <t>General and Admin (%of Effective Gross Income)</t>
  </si>
  <si>
    <t>AHF</t>
  </si>
  <si>
    <t>AHF Funding Requested</t>
  </si>
  <si>
    <t>Mandatory Replacement Reserve under AHF (For AHF deals only - 4% of Total Effective Gross Income)</t>
  </si>
  <si>
    <t>Total Other Income</t>
  </si>
  <si>
    <t>Obtained</t>
  </si>
  <si>
    <t>In Progress</t>
  </si>
  <si>
    <t>Not Initiated</t>
  </si>
  <si>
    <t>Status</t>
  </si>
  <si>
    <t>February 19th,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</si>
</sst>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Red]\-&quot;$&quot;#,##0.0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0.0%"/>
    <numFmt numFmtId="168" formatCode="_-&quot;$&quot;* #,##0_-;\-&quot;$&quot;* #,##0_-;_-&quot;$&quot;* &quot;-&quot;??_-;_-@_-"/>
    <numFmt numFmtId="169" formatCode="_-* #,##0.00\ _$_-;_-* #,##0.00\ _$\-;_-* &quot;-&quot;??\ _$_-;_-@_-"/>
    <numFmt numFmtId="170" formatCode="_-* #,##0.00000_-;\-* #,##0.00000_-;_-* &quot;-&quot;??_-;_-@_-"/>
    <numFmt numFmtId="171" formatCode="[$-409]mmmm\ d\,\ yyyy;@"/>
    <numFmt numFmtId="172" formatCode="_-[$$-1009]* #,##0.00_-;\-[$$-1009]* #,##0.00_-;_-[$$-1009]* &quot;-&quot;??_-;_-@_-"/>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9" tint="0.79998168889431442"/>
      <name val="Calibri"/>
      <family val="2"/>
      <scheme val="minor"/>
    </font>
    <font>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2"/>
      <name val="Calibri"/>
      <family val="2"/>
      <scheme val="minor"/>
    </font>
    <font>
      <u val="singleAccounting"/>
      <sz val="11"/>
      <color theme="1"/>
      <name val="Calibri"/>
      <family val="2"/>
      <scheme val="minor"/>
    </font>
    <font>
      <b/>
      <sz val="14"/>
      <color theme="1"/>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9"/>
      <name val="Calibri"/>
      <family val="2"/>
      <scheme val="minor"/>
    </font>
    <font>
      <u/>
      <sz val="11"/>
      <color theme="10"/>
      <name val="Calibri"/>
      <family val="2"/>
      <scheme val="minor"/>
    </font>
    <font>
      <sz val="9"/>
      <color theme="1"/>
      <name val="Calibri"/>
      <family val="2"/>
      <scheme val="minor"/>
    </font>
    <font>
      <u val="singleAccounting"/>
      <sz val="9"/>
      <color theme="1"/>
      <name val="Calibri"/>
      <family val="2"/>
      <scheme val="minor"/>
    </font>
    <font>
      <sz val="11"/>
      <color theme="9" tint="0.39997558519241921"/>
      <name val="Calibri"/>
      <family val="2"/>
      <scheme val="minor"/>
    </font>
    <font>
      <vertAlign val="superscript"/>
      <sz val="10"/>
      <color theme="1"/>
      <name val="Calibri"/>
      <family val="2"/>
      <scheme val="minor"/>
    </font>
    <font>
      <b/>
      <sz val="10"/>
      <name val="Calibri"/>
      <family val="2"/>
      <scheme val="minor"/>
    </font>
    <font>
      <sz val="10"/>
      <name val="Arial"/>
      <family val="2"/>
    </font>
    <font>
      <sz val="14"/>
      <color theme="1"/>
      <name val="Calibri"/>
      <family val="2"/>
      <scheme val="minor"/>
    </font>
    <font>
      <b/>
      <sz val="11"/>
      <color rgb="FF00B050"/>
      <name val="Calibri"/>
      <family val="2"/>
      <scheme val="minor"/>
    </font>
    <font>
      <b/>
      <sz val="11"/>
      <color theme="1"/>
      <name val="Calibri"/>
      <family val="2"/>
    </font>
    <font>
      <b/>
      <sz val="9"/>
      <color theme="1"/>
      <name val="Calibri"/>
      <family val="2"/>
      <scheme val="minor"/>
    </font>
    <font>
      <b/>
      <u/>
      <sz val="12"/>
      <color theme="10"/>
      <name val="Calibri"/>
      <family val="2"/>
      <scheme val="minor"/>
    </font>
    <font>
      <b/>
      <u/>
      <sz val="16"/>
      <color theme="1"/>
      <name val="Calibri"/>
      <family val="2"/>
      <scheme val="minor"/>
    </font>
    <font>
      <sz val="11"/>
      <name val="Calibri"/>
      <family val="2"/>
    </font>
    <font>
      <b/>
      <sz val="11"/>
      <name val="Calibri"/>
      <family val="2"/>
    </font>
    <font>
      <b/>
      <sz val="12"/>
      <name val="Calibri"/>
      <family val="2"/>
      <scheme val="minor"/>
    </font>
    <font>
      <b/>
      <i/>
      <sz val="14"/>
      <color theme="1"/>
      <name val="Calibri"/>
      <family val="2"/>
      <scheme val="minor"/>
    </font>
    <font>
      <b/>
      <sz val="16"/>
      <color theme="1"/>
      <name val="Calibri"/>
      <family val="2"/>
      <scheme val="minor"/>
    </font>
    <font>
      <i/>
      <sz val="14"/>
      <color theme="4" tint="-0.249977111117893"/>
      <name val="Calibri"/>
      <family val="2"/>
      <scheme val="minor"/>
    </font>
    <font>
      <b/>
      <sz val="11"/>
      <color theme="5"/>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34998626667073579"/>
        <bgColor indexed="64"/>
      </patternFill>
    </fill>
  </fills>
  <borders count="5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indexed="64"/>
      </right>
      <top/>
      <bottom/>
      <diagonal/>
    </border>
    <border>
      <left style="medium">
        <color indexed="64"/>
      </left>
      <right style="medium">
        <color indexed="64"/>
      </right>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33" fillId="0" borderId="0"/>
    <xf numFmtId="164" fontId="1" fillId="0" borderId="0" applyFont="0" applyFill="0" applyBorder="0" applyAlignment="0" applyProtection="0"/>
  </cellStyleXfs>
  <cellXfs count="485">
    <xf numFmtId="0" fontId="0" fillId="0" borderId="0" xfId="0"/>
    <xf numFmtId="166" fontId="0" fillId="0" borderId="0" xfId="1" applyNumberFormat="1" applyFont="1" applyFill="1"/>
    <xf numFmtId="166" fontId="0" fillId="0" borderId="0" xfId="1" applyNumberFormat="1" applyFont="1"/>
    <xf numFmtId="166" fontId="0" fillId="0" borderId="0" xfId="1" applyNumberFormat="1" applyFont="1" applyBorder="1" applyProtection="1"/>
    <xf numFmtId="43" fontId="0" fillId="0" borderId="0" xfId="1" applyFont="1" applyBorder="1" applyProtection="1"/>
    <xf numFmtId="166" fontId="0" fillId="0" borderId="0" xfId="1" applyNumberFormat="1" applyFont="1" applyFill="1" applyBorder="1" applyProtection="1"/>
    <xf numFmtId="166" fontId="0" fillId="0" borderId="0" xfId="1" applyNumberFormat="1" applyFont="1" applyProtection="1"/>
    <xf numFmtId="43" fontId="0" fillId="0" borderId="0" xfId="1" applyFont="1" applyFill="1" applyBorder="1" applyProtection="1"/>
    <xf numFmtId="166" fontId="3" fillId="0" borderId="0" xfId="1" applyNumberFormat="1" applyFont="1" applyBorder="1" applyProtection="1"/>
    <xf numFmtId="166" fontId="1" fillId="0" borderId="0" xfId="1" applyNumberFormat="1" applyFont="1" applyFill="1" applyBorder="1" applyAlignment="1">
      <alignment horizontal="right"/>
    </xf>
    <xf numFmtId="166" fontId="0" fillId="0" borderId="0" xfId="1" applyNumberFormat="1" applyFont="1" applyFill="1" applyBorder="1"/>
    <xf numFmtId="166" fontId="1" fillId="0" borderId="0" xfId="1" applyNumberFormat="1" applyFont="1" applyFill="1" applyBorder="1"/>
    <xf numFmtId="166" fontId="0" fillId="0" borderId="0" xfId="1" applyNumberFormat="1" applyFont="1" applyFill="1" applyBorder="1" applyAlignment="1">
      <alignment horizontal="right"/>
    </xf>
    <xf numFmtId="166" fontId="0" fillId="0" borderId="0" xfId="1" applyNumberFormat="1" applyFont="1" applyBorder="1"/>
    <xf numFmtId="166" fontId="3" fillId="0" borderId="0" xfId="1" applyNumberFormat="1" applyFont="1" applyBorder="1"/>
    <xf numFmtId="168" fontId="9" fillId="0" borderId="0" xfId="2" applyNumberFormat="1" applyFont="1" applyFill="1" applyBorder="1"/>
    <xf numFmtId="166" fontId="7" fillId="0" borderId="0" xfId="1" applyNumberFormat="1" applyFont="1" applyBorder="1"/>
    <xf numFmtId="166" fontId="9" fillId="0" borderId="0" xfId="1" applyNumberFormat="1" applyFont="1" applyBorder="1"/>
    <xf numFmtId="166" fontId="6" fillId="0" borderId="0" xfId="1" applyNumberFormat="1" applyFont="1"/>
    <xf numFmtId="168" fontId="9" fillId="3" borderId="13" xfId="2" applyNumberFormat="1" applyFont="1" applyFill="1" applyBorder="1"/>
    <xf numFmtId="166" fontId="7" fillId="0" borderId="14" xfId="1" applyNumberFormat="1" applyFont="1" applyBorder="1"/>
    <xf numFmtId="166" fontId="9" fillId="0" borderId="14" xfId="1" applyNumberFormat="1" applyFont="1" applyBorder="1"/>
    <xf numFmtId="166" fontId="9" fillId="0" borderId="12" xfId="1" applyNumberFormat="1" applyFont="1" applyBorder="1"/>
    <xf numFmtId="166" fontId="6" fillId="0" borderId="0" xfId="1" applyNumberFormat="1" applyFont="1" applyBorder="1"/>
    <xf numFmtId="166" fontId="10" fillId="0" borderId="0" xfId="1" applyNumberFormat="1" applyFont="1" applyBorder="1"/>
    <xf numFmtId="166" fontId="10" fillId="0" borderId="0" xfId="1" applyNumberFormat="1" applyFont="1" applyBorder="1" applyProtection="1">
      <protection locked="0"/>
    </xf>
    <xf numFmtId="166" fontId="10" fillId="0" borderId="0" xfId="1" applyNumberFormat="1" applyFont="1"/>
    <xf numFmtId="168" fontId="0" fillId="3" borderId="16" xfId="2" applyNumberFormat="1" applyFont="1" applyFill="1" applyBorder="1" applyProtection="1"/>
    <xf numFmtId="166" fontId="7" fillId="0" borderId="15" xfId="1" applyNumberFormat="1" applyFont="1" applyBorder="1"/>
    <xf numFmtId="166" fontId="9" fillId="0" borderId="15" xfId="1" applyNumberFormat="1" applyFont="1" applyBorder="1"/>
    <xf numFmtId="166" fontId="11" fillId="0" borderId="0" xfId="1" applyNumberFormat="1" applyFont="1" applyBorder="1"/>
    <xf numFmtId="166" fontId="3" fillId="0" borderId="0" xfId="1" applyNumberFormat="1" applyFont="1" applyFill="1" applyBorder="1"/>
    <xf numFmtId="166" fontId="3" fillId="0" borderId="0" xfId="1" applyNumberFormat="1" applyFont="1"/>
    <xf numFmtId="166" fontId="0" fillId="2" borderId="0" xfId="1" applyNumberFormat="1" applyFont="1" applyFill="1" applyBorder="1"/>
    <xf numFmtId="168" fontId="3" fillId="3" borderId="15" xfId="2" applyNumberFormat="1" applyFont="1" applyFill="1" applyBorder="1"/>
    <xf numFmtId="166" fontId="3" fillId="0" borderId="15" xfId="1" applyNumberFormat="1" applyFont="1" applyBorder="1"/>
    <xf numFmtId="43" fontId="0" fillId="0" borderId="0" xfId="1" applyFont="1" applyBorder="1"/>
    <xf numFmtId="166" fontId="2" fillId="0" borderId="0" xfId="1" applyNumberFormat="1" applyFont="1" applyFill="1" applyBorder="1"/>
    <xf numFmtId="166" fontId="1" fillId="0" borderId="0" xfId="1" applyNumberFormat="1" applyFont="1"/>
    <xf numFmtId="166" fontId="1" fillId="0" borderId="0" xfId="1" applyNumberFormat="1" applyFont="1" applyBorder="1"/>
    <xf numFmtId="168" fontId="0" fillId="3" borderId="20" xfId="2" applyNumberFormat="1" applyFont="1" applyFill="1" applyBorder="1" applyAlignment="1" applyProtection="1">
      <alignment horizontal="center"/>
    </xf>
    <xf numFmtId="166" fontId="3" fillId="0" borderId="0" xfId="1" applyNumberFormat="1" applyFont="1" applyBorder="1" applyAlignment="1">
      <alignment horizontal="center"/>
    </xf>
    <xf numFmtId="166" fontId="0" fillId="0" borderId="22" xfId="1" applyNumberFormat="1" applyFont="1" applyBorder="1"/>
    <xf numFmtId="166" fontId="0" fillId="0" borderId="24" xfId="1" applyNumberFormat="1" applyFont="1" applyBorder="1"/>
    <xf numFmtId="166" fontId="15" fillId="0" borderId="0" xfId="1" applyNumberFormat="1" applyFont="1" applyFill="1" applyBorder="1" applyAlignment="1">
      <alignment horizontal="left"/>
    </xf>
    <xf numFmtId="166" fontId="1" fillId="0" borderId="0" xfId="1" applyNumberFormat="1" applyFont="1" applyFill="1" applyBorder="1" applyAlignment="1">
      <alignment horizontal="left" vertical="center"/>
    </xf>
    <xf numFmtId="168" fontId="3" fillId="0" borderId="0" xfId="2" applyNumberFormat="1" applyFont="1" applyFill="1" applyBorder="1"/>
    <xf numFmtId="166" fontId="3" fillId="0" borderId="0" xfId="1" applyNumberFormat="1" applyFont="1" applyBorder="1" applyAlignment="1">
      <alignment horizontal="left" indent="1"/>
    </xf>
    <xf numFmtId="166" fontId="3" fillId="0" borderId="25" xfId="1" applyNumberFormat="1" applyFont="1" applyBorder="1"/>
    <xf numFmtId="168" fontId="0" fillId="3" borderId="0" xfId="2" applyNumberFormat="1" applyFont="1" applyFill="1"/>
    <xf numFmtId="166" fontId="0" fillId="0" borderId="0" xfId="1" applyNumberFormat="1" applyFont="1" applyAlignment="1" applyProtection="1">
      <alignment horizontal="left" indent="4"/>
      <protection locked="0"/>
    </xf>
    <xf numFmtId="166" fontId="0" fillId="0" borderId="0" xfId="1" applyNumberFormat="1" applyFont="1" applyAlignment="1">
      <alignment horizontal="left" indent="4"/>
    </xf>
    <xf numFmtId="168" fontId="0" fillId="0" borderId="0" xfId="2" applyNumberFormat="1" applyFont="1" applyFill="1" applyBorder="1" applyProtection="1"/>
    <xf numFmtId="166" fontId="0" fillId="3" borderId="9" xfId="1" applyNumberFormat="1" applyFont="1" applyFill="1" applyBorder="1"/>
    <xf numFmtId="166" fontId="21" fillId="0" borderId="0" xfId="1" applyNumberFormat="1" applyFont="1" applyBorder="1" applyAlignment="1">
      <alignment horizontal="center"/>
    </xf>
    <xf numFmtId="166" fontId="22" fillId="0" borderId="0" xfId="1" applyNumberFormat="1" applyFont="1" applyBorder="1" applyAlignment="1">
      <alignment horizontal="center"/>
    </xf>
    <xf numFmtId="166" fontId="0" fillId="5" borderId="9" xfId="1" applyNumberFormat="1" applyFont="1" applyFill="1" applyBorder="1" applyProtection="1"/>
    <xf numFmtId="168" fontId="0" fillId="3" borderId="9" xfId="2" applyNumberFormat="1" applyFont="1" applyFill="1" applyBorder="1"/>
    <xf numFmtId="166" fontId="0" fillId="5" borderId="20" xfId="1" applyNumberFormat="1" applyFont="1" applyFill="1" applyBorder="1" applyProtection="1"/>
    <xf numFmtId="166" fontId="0" fillId="5" borderId="20" xfId="1" applyNumberFormat="1" applyFont="1" applyFill="1" applyBorder="1" applyProtection="1">
      <protection locked="0"/>
    </xf>
    <xf numFmtId="166" fontId="23" fillId="0" borderId="0" xfId="1" applyNumberFormat="1" applyFont="1" applyFill="1"/>
    <xf numFmtId="166" fontId="0" fillId="5" borderId="9" xfId="1" applyNumberFormat="1" applyFont="1" applyFill="1" applyBorder="1" applyProtection="1">
      <protection locked="0"/>
    </xf>
    <xf numFmtId="166" fontId="0" fillId="0" borderId="0" xfId="1" applyNumberFormat="1" applyFont="1" applyFill="1" applyBorder="1" applyAlignment="1" applyProtection="1"/>
    <xf numFmtId="166" fontId="1" fillId="0" borderId="0" xfId="1" applyNumberFormat="1" applyFont="1" applyFill="1" applyBorder="1" applyProtection="1"/>
    <xf numFmtId="168" fontId="3" fillId="3" borderId="28" xfId="2" applyNumberFormat="1" applyFont="1" applyFill="1" applyBorder="1"/>
    <xf numFmtId="166" fontId="3" fillId="0" borderId="0" xfId="1" applyNumberFormat="1" applyFont="1" applyFill="1" applyBorder="1" applyAlignment="1">
      <alignment horizontal="left"/>
    </xf>
    <xf numFmtId="0" fontId="3" fillId="0" borderId="0" xfId="0" applyFont="1"/>
    <xf numFmtId="168" fontId="3" fillId="0" borderId="0" xfId="2" applyNumberFormat="1" applyFont="1" applyFill="1" applyBorder="1" applyProtection="1"/>
    <xf numFmtId="166" fontId="3" fillId="0" borderId="0" xfId="1" applyNumberFormat="1" applyFont="1" applyFill="1" applyBorder="1" applyAlignment="1">
      <alignment horizontal="left" vertical="center"/>
    </xf>
    <xf numFmtId="166" fontId="0" fillId="0" borderId="0" xfId="1" applyNumberFormat="1" applyFont="1" applyFill="1" applyBorder="1" applyAlignment="1">
      <alignment horizontal="left"/>
    </xf>
    <xf numFmtId="166" fontId="9" fillId="0" borderId="0" xfId="1" applyNumberFormat="1" applyFont="1" applyFill="1" applyBorder="1" applyAlignment="1">
      <alignment horizontal="left"/>
    </xf>
    <xf numFmtId="10" fontId="3" fillId="0" borderId="0" xfId="3" applyNumberFormat="1" applyFont="1" applyFill="1" applyBorder="1"/>
    <xf numFmtId="10" fontId="9" fillId="0" borderId="0" xfId="3" applyNumberFormat="1" applyFont="1" applyFill="1" applyBorder="1"/>
    <xf numFmtId="166" fontId="0" fillId="0" borderId="0" xfId="0" applyNumberFormat="1"/>
    <xf numFmtId="43" fontId="3" fillId="0" borderId="0" xfId="1" applyFont="1" applyFill="1" applyBorder="1"/>
    <xf numFmtId="0" fontId="0" fillId="0" borderId="0" xfId="0" applyAlignment="1">
      <alignment horizontal="left" wrapText="1"/>
    </xf>
    <xf numFmtId="166" fontId="9" fillId="0" borderId="0" xfId="1" applyNumberFormat="1" applyFont="1" applyFill="1" applyBorder="1" applyAlignment="1">
      <alignment horizontal="left" wrapText="1"/>
    </xf>
    <xf numFmtId="10" fontId="3" fillId="0" borderId="0" xfId="0" applyNumberFormat="1" applyFont="1" applyAlignment="1">
      <alignment horizontal="right" wrapText="1"/>
    </xf>
    <xf numFmtId="168" fontId="9" fillId="0" borderId="0" xfId="0" applyNumberFormat="1" applyFont="1"/>
    <xf numFmtId="168" fontId="0" fillId="0" borderId="0" xfId="0" applyNumberFormat="1"/>
    <xf numFmtId="166" fontId="0" fillId="0" borderId="0" xfId="1" applyNumberFormat="1" applyFont="1" applyAlignment="1"/>
    <xf numFmtId="166" fontId="0" fillId="0" borderId="0" xfId="1" applyNumberFormat="1" applyFont="1" applyAlignment="1">
      <alignment wrapText="1"/>
    </xf>
    <xf numFmtId="166" fontId="3" fillId="0" borderId="0" xfId="1" applyNumberFormat="1" applyFont="1" applyFill="1" applyBorder="1" applyAlignment="1">
      <alignment vertical="center"/>
    </xf>
    <xf numFmtId="166" fontId="3" fillId="0" borderId="0" xfId="1" applyNumberFormat="1" applyFont="1" applyFill="1" applyBorder="1" applyAlignment="1"/>
    <xf numFmtId="168" fontId="1" fillId="3" borderId="0" xfId="2" applyNumberFormat="1" applyFont="1" applyFill="1"/>
    <xf numFmtId="168" fontId="3" fillId="3" borderId="16" xfId="2" applyNumberFormat="1" applyFont="1" applyFill="1" applyBorder="1"/>
    <xf numFmtId="166" fontId="6" fillId="0" borderId="0" xfId="1" applyNumberFormat="1" applyFont="1" applyFill="1" applyBorder="1"/>
    <xf numFmtId="166" fontId="3" fillId="0" borderId="12" xfId="1" applyNumberFormat="1" applyFont="1" applyBorder="1"/>
    <xf numFmtId="168" fontId="3" fillId="3" borderId="13" xfId="2" applyNumberFormat="1" applyFont="1" applyFill="1" applyBorder="1"/>
    <xf numFmtId="166" fontId="3" fillId="0" borderId="0" xfId="1" applyNumberFormat="1" applyFont="1" applyBorder="1" applyProtection="1">
      <protection locked="0"/>
    </xf>
    <xf numFmtId="166" fontId="15" fillId="0" borderId="0" xfId="1" applyNumberFormat="1" applyFont="1" applyFill="1" applyBorder="1"/>
    <xf numFmtId="0" fontId="0" fillId="0" borderId="0" xfId="0" applyAlignment="1">
      <alignment horizontal="left" indent="4"/>
    </xf>
    <xf numFmtId="0" fontId="5" fillId="0" borderId="0" xfId="0" applyFont="1"/>
    <xf numFmtId="9" fontId="1" fillId="0" borderId="0" xfId="3" applyFont="1" applyBorder="1"/>
    <xf numFmtId="167" fontId="0" fillId="0" borderId="0" xfId="3" applyNumberFormat="1" applyFont="1" applyBorder="1"/>
    <xf numFmtId="10" fontId="0" fillId="0" borderId="0" xfId="3" applyNumberFormat="1" applyFont="1" applyBorder="1"/>
    <xf numFmtId="0" fontId="0" fillId="0" borderId="0" xfId="0" applyAlignment="1">
      <alignment horizontal="center"/>
    </xf>
    <xf numFmtId="0" fontId="2" fillId="0" borderId="0" xfId="0" applyFont="1"/>
    <xf numFmtId="9" fontId="1" fillId="0" borderId="0" xfId="3" applyFont="1" applyFill="1" applyBorder="1" applyProtection="1"/>
    <xf numFmtId="0" fontId="6" fillId="0" borderId="0" xfId="0" applyFont="1"/>
    <xf numFmtId="167" fontId="0" fillId="0" borderId="0" xfId="3" applyNumberFormat="1" applyFont="1" applyFill="1" applyBorder="1"/>
    <xf numFmtId="0" fontId="0" fillId="0" borderId="0" xfId="0" applyProtection="1">
      <protection locked="0"/>
    </xf>
    <xf numFmtId="0" fontId="15" fillId="0" borderId="0" xfId="0" applyFont="1"/>
    <xf numFmtId="0" fontId="0" fillId="0" borderId="7" xfId="0" applyBorder="1"/>
    <xf numFmtId="0" fontId="0" fillId="0" borderId="2" xfId="0" applyBorder="1"/>
    <xf numFmtId="0" fontId="0" fillId="0" borderId="8" xfId="0" applyBorder="1" applyAlignment="1">
      <alignment horizontal="left" indent="4"/>
    </xf>
    <xf numFmtId="0" fontId="0" fillId="0" borderId="5" xfId="0" applyBorder="1" applyAlignment="1">
      <alignment horizontal="left" indent="4"/>
    </xf>
    <xf numFmtId="0" fontId="0" fillId="0" borderId="3" xfId="0" applyBorder="1" applyAlignment="1">
      <alignment horizontal="left" indent="4"/>
    </xf>
    <xf numFmtId="166" fontId="3" fillId="0" borderId="0" xfId="0" applyNumberFormat="1" applyFont="1"/>
    <xf numFmtId="0" fontId="0" fillId="3" borderId="21" xfId="3" applyNumberFormat="1" applyFont="1" applyFill="1" applyBorder="1" applyAlignment="1" applyProtection="1">
      <alignment horizontal="center"/>
    </xf>
    <xf numFmtId="0" fontId="3" fillId="0" borderId="15" xfId="0" applyFont="1" applyBorder="1"/>
    <xf numFmtId="0" fontId="0" fillId="0" borderId="14" xfId="0" applyBorder="1"/>
    <xf numFmtId="10" fontId="0" fillId="0" borderId="0" xfId="3" applyNumberFormat="1" applyFont="1" applyFill="1" applyBorder="1"/>
    <xf numFmtId="167" fontId="0" fillId="0" borderId="0" xfId="3" applyNumberFormat="1" applyFont="1" applyFill="1" applyBorder="1" applyAlignment="1" applyProtection="1">
      <alignment horizontal="center"/>
    </xf>
    <xf numFmtId="0" fontId="3" fillId="2" borderId="9" xfId="0" applyFont="1" applyFill="1" applyBorder="1" applyAlignment="1">
      <alignment horizontal="center" wrapText="1"/>
    </xf>
    <xf numFmtId="10" fontId="0" fillId="0" borderId="0" xfId="3" applyNumberFormat="1" applyFont="1" applyBorder="1" applyProtection="1"/>
    <xf numFmtId="0" fontId="0" fillId="4" borderId="0" xfId="0" applyFill="1" applyAlignment="1">
      <alignment wrapText="1"/>
    </xf>
    <xf numFmtId="0" fontId="0" fillId="0" borderId="9" xfId="0" applyBorder="1" applyAlignment="1" applyProtection="1">
      <alignment wrapText="1"/>
      <protection locked="0"/>
    </xf>
    <xf numFmtId="0" fontId="5" fillId="0" borderId="0" xfId="0" applyFont="1" applyProtection="1">
      <protection locked="0"/>
    </xf>
    <xf numFmtId="0" fontId="0" fillId="0" borderId="0" xfId="0" applyAlignment="1">
      <alignment wrapText="1"/>
    </xf>
    <xf numFmtId="9" fontId="0" fillId="0" borderId="0" xfId="0" applyNumberFormat="1"/>
    <xf numFmtId="0" fontId="4" fillId="0" borderId="0" xfId="0" applyFont="1"/>
    <xf numFmtId="10" fontId="0" fillId="3" borderId="10" xfId="3" applyNumberFormat="1" applyFont="1" applyFill="1" applyBorder="1"/>
    <xf numFmtId="10" fontId="0" fillId="3" borderId="23" xfId="3" applyNumberFormat="1" applyFont="1" applyFill="1" applyBorder="1" applyAlignment="1" applyProtection="1">
      <alignment horizontal="center"/>
    </xf>
    <xf numFmtId="166" fontId="3" fillId="0" borderId="15" xfId="1" applyNumberFormat="1" applyFont="1" applyBorder="1" applyAlignment="1">
      <alignment horizontal="left" indent="1"/>
    </xf>
    <xf numFmtId="166" fontId="3" fillId="0" borderId="10" xfId="1" applyNumberFormat="1" applyFont="1" applyBorder="1"/>
    <xf numFmtId="168" fontId="3" fillId="3" borderId="10" xfId="2" applyNumberFormat="1" applyFont="1" applyFill="1" applyBorder="1"/>
    <xf numFmtId="166" fontId="11" fillId="0" borderId="0" xfId="1" applyNumberFormat="1" applyFont="1" applyFill="1" applyBorder="1"/>
    <xf numFmtId="168" fontId="3" fillId="3" borderId="29" xfId="2" applyNumberFormat="1" applyFont="1" applyFill="1" applyBorder="1" applyAlignment="1" applyProtection="1">
      <alignment horizontal="center"/>
    </xf>
    <xf numFmtId="166" fontId="3" fillId="0" borderId="22" xfId="1" applyNumberFormat="1" applyFont="1" applyBorder="1"/>
    <xf numFmtId="168" fontId="1" fillId="3" borderId="21" xfId="2" applyNumberFormat="1" applyFont="1" applyFill="1" applyBorder="1"/>
    <xf numFmtId="166" fontId="0" fillId="0" borderId="0" xfId="1" applyNumberFormat="1" applyFont="1" applyFill="1" applyBorder="1" applyAlignment="1">
      <alignment horizontal="center" wrapText="1"/>
    </xf>
    <xf numFmtId="170" fontId="0" fillId="0" borderId="0" xfId="1" applyNumberFormat="1" applyFont="1" applyBorder="1"/>
    <xf numFmtId="168" fontId="7" fillId="3" borderId="15" xfId="2" applyNumberFormat="1" applyFont="1" applyFill="1" applyBorder="1"/>
    <xf numFmtId="8" fontId="0" fillId="0" borderId="0" xfId="3" applyNumberFormat="1" applyFont="1" applyBorder="1" applyProtection="1"/>
    <xf numFmtId="0" fontId="6" fillId="0" borderId="8"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43" fontId="3" fillId="0" borderId="0" xfId="1" applyFont="1" applyFill="1" applyBorder="1" applyAlignment="1">
      <alignment horizontal="center" vertical="center" wrapText="1"/>
    </xf>
    <xf numFmtId="0" fontId="3" fillId="0" borderId="0" xfId="0" applyFont="1" applyAlignment="1">
      <alignment horizontal="center" wrapText="1"/>
    </xf>
    <xf numFmtId="166" fontId="3" fillId="0" borderId="0" xfId="1" applyNumberFormat="1" applyFont="1" applyFill="1" applyBorder="1" applyAlignment="1">
      <alignment horizontal="center" vertical="center" wrapText="1"/>
    </xf>
    <xf numFmtId="166" fontId="0" fillId="0" borderId="0" xfId="1" applyNumberFormat="1" applyFont="1" applyFill="1" applyBorder="1" applyAlignment="1">
      <alignment horizontal="center"/>
    </xf>
    <xf numFmtId="166" fontId="0" fillId="0" borderId="0" xfId="1" applyNumberFormat="1" applyFont="1" applyFill="1" applyBorder="1" applyAlignment="1" applyProtection="1">
      <alignment horizontal="center"/>
    </xf>
    <xf numFmtId="0" fontId="3" fillId="0" borderId="2" xfId="0" applyFont="1" applyBorder="1" applyAlignment="1">
      <alignment wrapText="1"/>
    </xf>
    <xf numFmtId="0" fontId="27" fillId="3" borderId="28" xfId="0" applyFont="1" applyFill="1" applyBorder="1" applyAlignment="1">
      <alignment horizontal="center"/>
    </xf>
    <xf numFmtId="0" fontId="12" fillId="0" borderId="11" xfId="0" applyFont="1" applyBorder="1" applyAlignment="1">
      <alignment horizontal="center"/>
    </xf>
    <xf numFmtId="0" fontId="27" fillId="3" borderId="27" xfId="0" applyFont="1" applyFill="1" applyBorder="1" applyAlignment="1">
      <alignment horizontal="center"/>
    </xf>
    <xf numFmtId="171" fontId="27" fillId="0" borderId="30" xfId="0" applyNumberFormat="1" applyFont="1" applyBorder="1" applyAlignment="1">
      <alignment horizontal="center"/>
    </xf>
    <xf numFmtId="166" fontId="8" fillId="0" borderId="0" xfId="1" applyNumberFormat="1" applyFont="1"/>
    <xf numFmtId="0" fontId="0" fillId="0" borderId="0" xfId="0" applyAlignment="1">
      <alignment vertical="center"/>
    </xf>
    <xf numFmtId="166" fontId="0" fillId="0" borderId="0" xfId="1" applyNumberFormat="1" applyFont="1" applyFill="1" applyBorder="1" applyAlignment="1" applyProtection="1">
      <alignment horizontal="right"/>
    </xf>
    <xf numFmtId="166" fontId="1" fillId="0" borderId="0" xfId="1" applyNumberFormat="1" applyFont="1" applyFill="1" applyBorder="1" applyAlignment="1" applyProtection="1">
      <alignment horizontal="right"/>
    </xf>
    <xf numFmtId="166" fontId="3" fillId="0" borderId="0" xfId="1" applyNumberFormat="1" applyFont="1" applyFill="1" applyBorder="1" applyProtection="1"/>
    <xf numFmtId="166" fontId="28" fillId="0" borderId="0" xfId="1" applyNumberFormat="1" applyFont="1"/>
    <xf numFmtId="166" fontId="1" fillId="0" borderId="0" xfId="1" applyNumberFormat="1" applyFont="1" applyBorder="1" applyProtection="1"/>
    <xf numFmtId="166" fontId="3" fillId="0" borderId="10" xfId="1" applyNumberFormat="1" applyFont="1" applyBorder="1" applyProtection="1">
      <protection locked="0"/>
    </xf>
    <xf numFmtId="0" fontId="0" fillId="4" borderId="0" xfId="0" applyFill="1"/>
    <xf numFmtId="166" fontId="0" fillId="4" borderId="0" xfId="1" applyNumberFormat="1" applyFont="1" applyFill="1" applyBorder="1"/>
    <xf numFmtId="0" fontId="0" fillId="4" borderId="0" xfId="1" applyNumberFormat="1" applyFont="1" applyFill="1" applyBorder="1"/>
    <xf numFmtId="166" fontId="3" fillId="0" borderId="25" xfId="1" applyNumberFormat="1" applyFont="1" applyBorder="1" applyAlignment="1">
      <alignment horizontal="left" indent="4"/>
    </xf>
    <xf numFmtId="166" fontId="3" fillId="0" borderId="25" xfId="1" applyNumberFormat="1" applyFont="1" applyFill="1" applyBorder="1"/>
    <xf numFmtId="166" fontId="3" fillId="0" borderId="25" xfId="0" applyNumberFormat="1" applyFont="1" applyBorder="1"/>
    <xf numFmtId="166" fontId="0" fillId="0" borderId="0" xfId="1" applyNumberFormat="1" applyFont="1" applyFill="1" applyAlignment="1">
      <alignment horizontal="left" indent="4"/>
    </xf>
    <xf numFmtId="0" fontId="0" fillId="0" borderId="0" xfId="0" applyAlignment="1">
      <alignment vertical="center" wrapText="1"/>
    </xf>
    <xf numFmtId="166" fontId="6" fillId="0" borderId="0" xfId="1" applyNumberFormat="1" applyFont="1" applyFill="1" applyAlignment="1">
      <alignment horizontal="left" indent="4"/>
    </xf>
    <xf numFmtId="0" fontId="3" fillId="0" borderId="0" xfId="0" applyFont="1" applyAlignment="1">
      <alignment vertical="center"/>
    </xf>
    <xf numFmtId="166" fontId="0" fillId="0" borderId="2" xfId="1" applyNumberFormat="1" applyFont="1" applyFill="1" applyBorder="1"/>
    <xf numFmtId="166" fontId="1" fillId="0" borderId="31" xfId="1" applyNumberFormat="1" applyFont="1" applyBorder="1"/>
    <xf numFmtId="0" fontId="14" fillId="0" borderId="31" xfId="0" applyFont="1" applyBorder="1" applyAlignment="1">
      <alignment horizontal="left" vertical="center"/>
    </xf>
    <xf numFmtId="166" fontId="3" fillId="0" borderId="31" xfId="1" applyNumberFormat="1" applyFont="1" applyBorder="1" applyAlignment="1">
      <alignment vertical="center"/>
    </xf>
    <xf numFmtId="0" fontId="0" fillId="0" borderId="31" xfId="0" applyBorder="1" applyAlignment="1">
      <alignment horizontal="left" vertical="center"/>
    </xf>
    <xf numFmtId="166" fontId="1" fillId="0" borderId="31" xfId="1" applyNumberFormat="1" applyFont="1" applyBorder="1" applyAlignment="1">
      <alignment horizontal="left" vertical="center"/>
    </xf>
    <xf numFmtId="0" fontId="0" fillId="0" borderId="31" xfId="0" applyBorder="1"/>
    <xf numFmtId="0" fontId="0" fillId="0" borderId="31" xfId="0" applyBorder="1" applyAlignment="1">
      <alignment vertical="center"/>
    </xf>
    <xf numFmtId="166" fontId="1" fillId="0" borderId="31" xfId="1" applyNumberFormat="1" applyFont="1" applyBorder="1" applyAlignment="1">
      <alignment vertical="center"/>
    </xf>
    <xf numFmtId="166" fontId="12" fillId="0" borderId="31" xfId="1" applyNumberFormat="1" applyFont="1" applyFill="1" applyBorder="1"/>
    <xf numFmtId="166" fontId="0" fillId="0" borderId="31" xfId="1" applyNumberFormat="1" applyFont="1" applyFill="1" applyBorder="1" applyAlignment="1">
      <alignment horizontal="right"/>
    </xf>
    <xf numFmtId="0" fontId="14" fillId="0" borderId="31" xfId="1" applyNumberFormat="1" applyFont="1" applyFill="1" applyBorder="1" applyAlignment="1">
      <alignment horizontal="left" vertical="center"/>
    </xf>
    <xf numFmtId="166" fontId="1" fillId="0" borderId="31" xfId="1" applyNumberFormat="1" applyFont="1" applyFill="1" applyBorder="1" applyAlignment="1">
      <alignment horizontal="left" vertical="center"/>
    </xf>
    <xf numFmtId="166" fontId="1" fillId="0" borderId="31" xfId="1" applyNumberFormat="1" applyFont="1" applyFill="1" applyBorder="1" applyAlignment="1">
      <alignment horizontal="left"/>
    </xf>
    <xf numFmtId="0" fontId="3" fillId="0" borderId="31" xfId="0" applyFont="1" applyBorder="1" applyAlignment="1">
      <alignment vertical="center" wrapText="1"/>
    </xf>
    <xf numFmtId="0" fontId="3" fillId="0" borderId="31" xfId="0" applyFont="1" applyBorder="1"/>
    <xf numFmtId="166" fontId="0" fillId="0" borderId="31" xfId="1" applyNumberFormat="1" applyFont="1" applyFill="1" applyBorder="1"/>
    <xf numFmtId="166" fontId="1" fillId="0" borderId="35" xfId="1" applyNumberFormat="1" applyFont="1" applyBorder="1"/>
    <xf numFmtId="0" fontId="0" fillId="0" borderId="36" xfId="0" applyBorder="1"/>
    <xf numFmtId="166" fontId="1" fillId="0" borderId="32" xfId="1" applyNumberFormat="1" applyFont="1" applyBorder="1"/>
    <xf numFmtId="0" fontId="0" fillId="0" borderId="34" xfId="0" applyBorder="1"/>
    <xf numFmtId="0" fontId="14" fillId="0" borderId="35" xfId="0" applyFont="1" applyBorder="1" applyAlignment="1">
      <alignment horizontal="left" vertical="center"/>
    </xf>
    <xf numFmtId="166" fontId="0" fillId="0" borderId="35" xfId="1" applyNumberFormat="1" applyFont="1" applyFill="1" applyBorder="1" applyAlignment="1">
      <alignment horizontal="right"/>
    </xf>
    <xf numFmtId="166" fontId="3" fillId="0" borderId="0" xfId="1" applyNumberFormat="1" applyFont="1" applyFill="1" applyBorder="1" applyAlignment="1">
      <alignment horizontal="center" vertical="center"/>
    </xf>
    <xf numFmtId="0" fontId="3" fillId="0" borderId="0" xfId="0" applyFont="1" applyAlignment="1">
      <alignment horizontal="left"/>
    </xf>
    <xf numFmtId="166" fontId="9" fillId="0" borderId="31" xfId="1" applyNumberFormat="1" applyFont="1" applyBorder="1" applyAlignment="1">
      <alignment horizontal="left" vertical="center"/>
    </xf>
    <xf numFmtId="166" fontId="9" fillId="0" borderId="31" xfId="1" applyNumberFormat="1" applyFont="1" applyBorder="1"/>
    <xf numFmtId="0" fontId="8" fillId="0" borderId="0" xfId="0" applyFont="1"/>
    <xf numFmtId="0" fontId="27" fillId="0" borderId="0" xfId="0" quotePrefix="1" applyFont="1"/>
    <xf numFmtId="166" fontId="1" fillId="0" borderId="0" xfId="1" applyNumberFormat="1" applyFont="1" applyFill="1"/>
    <xf numFmtId="166" fontId="1" fillId="0" borderId="31" xfId="1" applyNumberFormat="1" applyFont="1" applyFill="1" applyBorder="1"/>
    <xf numFmtId="166" fontId="3" fillId="0" borderId="34" xfId="1" applyNumberFormat="1" applyFont="1" applyFill="1" applyBorder="1" applyAlignment="1">
      <alignment vertical="center"/>
    </xf>
    <xf numFmtId="166" fontId="12" fillId="0" borderId="32" xfId="1" applyNumberFormat="1" applyFont="1" applyFill="1" applyBorder="1"/>
    <xf numFmtId="0" fontId="0" fillId="0" borderId="32" xfId="0" applyBorder="1"/>
    <xf numFmtId="0" fontId="14" fillId="0" borderId="38" xfId="0" applyFont="1" applyBorder="1" applyAlignment="1">
      <alignment horizontal="left" vertical="center"/>
    </xf>
    <xf numFmtId="166" fontId="0" fillId="0" borderId="32" xfId="1" applyNumberFormat="1" applyFont="1" applyFill="1" applyBorder="1" applyAlignment="1">
      <alignment horizontal="right"/>
    </xf>
    <xf numFmtId="0" fontId="14" fillId="0" borderId="32" xfId="1" applyNumberFormat="1" applyFont="1" applyFill="1" applyBorder="1" applyAlignment="1">
      <alignment horizontal="left" vertical="center"/>
    </xf>
    <xf numFmtId="0" fontId="8" fillId="4" borderId="0" xfId="0" applyFont="1" applyFill="1"/>
    <xf numFmtId="166" fontId="1" fillId="0" borderId="38" xfId="1" applyNumberFormat="1" applyFont="1" applyBorder="1"/>
    <xf numFmtId="0" fontId="14" fillId="0" borderId="32" xfId="0" applyFont="1" applyBorder="1" applyAlignment="1">
      <alignment horizontal="left" vertical="center"/>
    </xf>
    <xf numFmtId="166" fontId="1" fillId="0" borderId="32" xfId="1" applyNumberFormat="1" applyFont="1" applyFill="1" applyBorder="1"/>
    <xf numFmtId="166" fontId="1" fillId="0" borderId="38" xfId="1" applyNumberFormat="1" applyFont="1" applyFill="1" applyBorder="1"/>
    <xf numFmtId="0" fontId="3" fillId="0" borderId="35" xfId="0" applyFont="1" applyBorder="1" applyAlignment="1">
      <alignment vertical="center" wrapText="1"/>
    </xf>
    <xf numFmtId="0" fontId="0" fillId="0" borderId="35" xfId="0" applyBorder="1" applyAlignment="1">
      <alignment horizontal="left" vertical="center"/>
    </xf>
    <xf numFmtId="0" fontId="0" fillId="0" borderId="35" xfId="0" applyBorder="1"/>
    <xf numFmtId="166" fontId="19" fillId="6" borderId="12" xfId="1" applyNumberFormat="1" applyFont="1" applyFill="1" applyBorder="1" applyAlignment="1">
      <alignment horizontal="center"/>
    </xf>
    <xf numFmtId="166" fontId="19" fillId="6" borderId="11" xfId="1" applyNumberFormat="1" applyFont="1" applyFill="1" applyBorder="1" applyAlignment="1">
      <alignment horizontal="center"/>
    </xf>
    <xf numFmtId="166" fontId="21" fillId="6" borderId="30" xfId="1" applyNumberFormat="1" applyFont="1" applyFill="1" applyBorder="1" applyAlignment="1">
      <alignment horizontal="center"/>
    </xf>
    <xf numFmtId="166" fontId="3" fillId="8" borderId="28" xfId="1" applyNumberFormat="1" applyFont="1" applyFill="1" applyBorder="1"/>
    <xf numFmtId="166" fontId="6" fillId="8" borderId="28" xfId="1" applyNumberFormat="1" applyFont="1" applyFill="1" applyBorder="1"/>
    <xf numFmtId="0" fontId="6" fillId="4" borderId="0" xfId="0" applyFont="1" applyFill="1"/>
    <xf numFmtId="0" fontId="35" fillId="4" borderId="0" xfId="0" applyFont="1" applyFill="1"/>
    <xf numFmtId="0" fontId="18" fillId="4" borderId="0" xfId="0" applyFont="1" applyFill="1"/>
    <xf numFmtId="166" fontId="18" fillId="4" borderId="0" xfId="1" applyNumberFormat="1" applyFont="1" applyFill="1" applyBorder="1"/>
    <xf numFmtId="166" fontId="0" fillId="9" borderId="9" xfId="1" applyNumberFormat="1" applyFont="1" applyFill="1" applyBorder="1" applyProtection="1">
      <protection locked="0"/>
    </xf>
    <xf numFmtId="166" fontId="0" fillId="9" borderId="17" xfId="0" applyNumberFormat="1" applyFill="1" applyBorder="1" applyProtection="1">
      <protection locked="0"/>
    </xf>
    <xf numFmtId="168" fontId="0" fillId="9" borderId="18" xfId="2" applyNumberFormat="1" applyFont="1" applyFill="1" applyBorder="1" applyProtection="1">
      <protection locked="0"/>
    </xf>
    <xf numFmtId="166" fontId="0" fillId="9" borderId="9" xfId="1" applyNumberFormat="1" applyFont="1" applyFill="1" applyBorder="1" applyAlignment="1" applyProtection="1">
      <alignment horizontal="left" indent="4"/>
      <protection locked="0"/>
    </xf>
    <xf numFmtId="168" fontId="0" fillId="9" borderId="9" xfId="2" applyNumberFormat="1" applyFont="1" applyFill="1" applyBorder="1" applyProtection="1">
      <protection locked="0"/>
    </xf>
    <xf numFmtId="168" fontId="11" fillId="9" borderId="9" xfId="2" applyNumberFormat="1" applyFont="1" applyFill="1" applyBorder="1" applyProtection="1">
      <protection locked="0"/>
    </xf>
    <xf numFmtId="10" fontId="0" fillId="9" borderId="9" xfId="3" applyNumberFormat="1" applyFont="1" applyFill="1" applyBorder="1" applyProtection="1">
      <protection locked="0"/>
    </xf>
    <xf numFmtId="166" fontId="3" fillId="6" borderId="12" xfId="1" applyNumberFormat="1" applyFont="1" applyFill="1" applyBorder="1" applyAlignment="1">
      <alignment horizontal="left"/>
    </xf>
    <xf numFmtId="0" fontId="35" fillId="0" borderId="0" xfId="0" applyFont="1"/>
    <xf numFmtId="0" fontId="18" fillId="0" borderId="0" xfId="0" applyFont="1"/>
    <xf numFmtId="166" fontId="4" fillId="0" borderId="0" xfId="1" applyNumberFormat="1" applyFont="1" applyFill="1"/>
    <xf numFmtId="166" fontId="1" fillId="0" borderId="18" xfId="1" applyNumberFormat="1" applyFont="1" applyFill="1" applyBorder="1" applyAlignment="1" applyProtection="1">
      <alignment horizontal="center"/>
    </xf>
    <xf numFmtId="166" fontId="0" fillId="6" borderId="14" xfId="1" applyNumberFormat="1" applyFont="1" applyFill="1" applyBorder="1" applyAlignment="1">
      <alignment horizontal="left"/>
    </xf>
    <xf numFmtId="0" fontId="0" fillId="6" borderId="14" xfId="0" applyFill="1" applyBorder="1" applyAlignment="1">
      <alignment horizontal="left"/>
    </xf>
    <xf numFmtId="166" fontId="0" fillId="6" borderId="11" xfId="1" applyNumberFormat="1" applyFont="1" applyFill="1" applyBorder="1" applyAlignment="1">
      <alignment horizontal="left"/>
    </xf>
    <xf numFmtId="9" fontId="0" fillId="9" borderId="9" xfId="3" applyFont="1" applyFill="1" applyBorder="1" applyProtection="1">
      <protection locked="0"/>
    </xf>
    <xf numFmtId="166" fontId="3" fillId="0" borderId="1" xfId="1" applyNumberFormat="1" applyFont="1" applyFill="1" applyBorder="1" applyAlignment="1">
      <alignment horizontal="center"/>
    </xf>
    <xf numFmtId="166" fontId="3" fillId="0" borderId="2" xfId="1" applyNumberFormat="1" applyFont="1" applyFill="1" applyBorder="1" applyAlignment="1">
      <alignment horizontal="center"/>
    </xf>
    <xf numFmtId="1" fontId="0" fillId="9" borderId="9" xfId="3" applyNumberFormat="1" applyFont="1" applyFill="1" applyBorder="1" applyProtection="1">
      <protection locked="0"/>
    </xf>
    <xf numFmtId="168" fontId="7" fillId="9" borderId="9" xfId="2" applyNumberFormat="1" applyFont="1" applyFill="1" applyBorder="1" applyProtection="1">
      <protection locked="0"/>
    </xf>
    <xf numFmtId="166" fontId="0" fillId="9" borderId="18" xfId="1" applyNumberFormat="1" applyFont="1" applyFill="1" applyBorder="1" applyProtection="1">
      <protection locked="0"/>
    </xf>
    <xf numFmtId="10" fontId="0" fillId="9" borderId="26" xfId="3" applyNumberFormat="1" applyFont="1" applyFill="1" applyBorder="1" applyProtection="1">
      <protection locked="0"/>
    </xf>
    <xf numFmtId="168" fontId="0" fillId="9" borderId="26" xfId="2" applyNumberFormat="1" applyFont="1" applyFill="1" applyBorder="1" applyProtection="1">
      <protection locked="0"/>
    </xf>
    <xf numFmtId="166" fontId="0" fillId="0" borderId="0" xfId="1" applyNumberFormat="1" applyFont="1" applyFill="1" applyBorder="1" applyAlignment="1" applyProtection="1">
      <alignment horizontal="center" wrapText="1"/>
    </xf>
    <xf numFmtId="166" fontId="3" fillId="0" borderId="2" xfId="1" applyNumberFormat="1" applyFont="1" applyBorder="1" applyAlignment="1">
      <alignment horizontal="center" vertical="center"/>
    </xf>
    <xf numFmtId="166" fontId="3" fillId="0" borderId="2" xfId="1" applyNumberFormat="1" applyFont="1" applyFill="1" applyBorder="1" applyAlignment="1">
      <alignment horizontal="center" vertical="center" wrapText="1"/>
    </xf>
    <xf numFmtId="41" fontId="0" fillId="8" borderId="28" xfId="2" applyNumberFormat="1" applyFont="1" applyFill="1" applyBorder="1"/>
    <xf numFmtId="166" fontId="15" fillId="9" borderId="18" xfId="1" applyNumberFormat="1" applyFont="1" applyFill="1" applyBorder="1" applyProtection="1">
      <protection locked="0"/>
    </xf>
    <xf numFmtId="166" fontId="0" fillId="9" borderId="9" xfId="1" applyNumberFormat="1" applyFont="1" applyFill="1" applyBorder="1" applyAlignment="1" applyProtection="1">
      <protection locked="0"/>
    </xf>
    <xf numFmtId="166" fontId="15" fillId="9" borderId="9" xfId="1" applyNumberFormat="1" applyFont="1" applyFill="1" applyBorder="1" applyProtection="1">
      <protection locked="0"/>
    </xf>
    <xf numFmtId="166" fontId="15" fillId="9" borderId="20" xfId="1" applyNumberFormat="1" applyFont="1" applyFill="1" applyBorder="1" applyProtection="1">
      <protection locked="0"/>
    </xf>
    <xf numFmtId="166" fontId="1" fillId="9" borderId="9" xfId="1" applyNumberFormat="1" applyFont="1" applyFill="1" applyBorder="1" applyProtection="1">
      <protection locked="0"/>
    </xf>
    <xf numFmtId="166" fontId="14" fillId="0" borderId="28" xfId="1" applyNumberFormat="1" applyFont="1" applyBorder="1"/>
    <xf numFmtId="166" fontId="25" fillId="0" borderId="28" xfId="1" applyNumberFormat="1" applyFont="1" applyBorder="1"/>
    <xf numFmtId="168" fontId="3" fillId="5" borderId="25" xfId="2" applyNumberFormat="1" applyFont="1" applyFill="1" applyBorder="1"/>
    <xf numFmtId="10" fontId="0" fillId="3" borderId="9" xfId="0" applyNumberFormat="1" applyFill="1" applyBorder="1"/>
    <xf numFmtId="166" fontId="0" fillId="3" borderId="20" xfId="1" applyNumberFormat="1" applyFont="1" applyFill="1" applyBorder="1"/>
    <xf numFmtId="10" fontId="0" fillId="3" borderId="19" xfId="3" applyNumberFormat="1" applyFont="1" applyFill="1" applyBorder="1"/>
    <xf numFmtId="0" fontId="0" fillId="3" borderId="18" xfId="3" applyNumberFormat="1" applyFont="1" applyFill="1" applyBorder="1"/>
    <xf numFmtId="0" fontId="3" fillId="3" borderId="26" xfId="0" applyFont="1" applyFill="1" applyBorder="1" applyAlignment="1">
      <alignment horizontal="center" wrapText="1"/>
    </xf>
    <xf numFmtId="0" fontId="18" fillId="3" borderId="10" xfId="0" applyFont="1" applyFill="1" applyBorder="1" applyAlignment="1">
      <alignment horizontal="center" wrapText="1"/>
    </xf>
    <xf numFmtId="0" fontId="3" fillId="3" borderId="17" xfId="0" applyFont="1" applyFill="1" applyBorder="1" applyAlignment="1">
      <alignment horizontal="center" wrapText="1"/>
    </xf>
    <xf numFmtId="10" fontId="0" fillId="3" borderId="26" xfId="3" applyNumberFormat="1" applyFont="1" applyFill="1" applyBorder="1"/>
    <xf numFmtId="0" fontId="3" fillId="7" borderId="17" xfId="0" applyFont="1" applyFill="1" applyBorder="1" applyAlignment="1">
      <alignment horizontal="center"/>
    </xf>
    <xf numFmtId="0" fontId="3" fillId="7" borderId="9" xfId="0" applyFont="1" applyFill="1" applyBorder="1" applyAlignment="1">
      <alignment horizontal="center"/>
    </xf>
    <xf numFmtId="44" fontId="0" fillId="3" borderId="9" xfId="2" applyFont="1" applyFill="1" applyBorder="1"/>
    <xf numFmtId="168" fontId="0" fillId="3" borderId="9" xfId="2" applyNumberFormat="1" applyFont="1" applyFill="1" applyBorder="1" applyProtection="1"/>
    <xf numFmtId="168" fontId="3" fillId="3" borderId="9" xfId="2" applyNumberFormat="1" applyFont="1" applyFill="1" applyBorder="1"/>
    <xf numFmtId="168" fontId="1" fillId="3" borderId="9" xfId="2" applyNumberFormat="1" applyFont="1" applyFill="1" applyBorder="1" applyProtection="1"/>
    <xf numFmtId="44" fontId="0" fillId="3" borderId="17" xfId="2" applyFont="1" applyFill="1" applyBorder="1"/>
    <xf numFmtId="166" fontId="6" fillId="0" borderId="7" xfId="1" applyNumberFormat="1" applyFont="1" applyFill="1" applyBorder="1" applyAlignment="1">
      <alignment horizontal="left" indent="4"/>
    </xf>
    <xf numFmtId="166" fontId="6" fillId="0" borderId="0" xfId="1" applyNumberFormat="1" applyFont="1" applyFill="1" applyBorder="1" applyAlignment="1">
      <alignment horizontal="left" indent="4"/>
    </xf>
    <xf numFmtId="168" fontId="0" fillId="3" borderId="20" xfId="2" applyNumberFormat="1" applyFont="1" applyFill="1" applyBorder="1"/>
    <xf numFmtId="168" fontId="1" fillId="3" borderId="9" xfId="2" applyNumberFormat="1" applyFont="1" applyFill="1" applyBorder="1"/>
    <xf numFmtId="168" fontId="11" fillId="3" borderId="9" xfId="2" applyNumberFormat="1" applyFont="1" applyFill="1" applyBorder="1"/>
    <xf numFmtId="10" fontId="0" fillId="3" borderId="9" xfId="3" applyNumberFormat="1" applyFont="1" applyFill="1" applyBorder="1" applyAlignment="1" applyProtection="1">
      <alignment horizontal="right"/>
    </xf>
    <xf numFmtId="166" fontId="8" fillId="0" borderId="0" xfId="1" applyNumberFormat="1" applyFont="1" applyFill="1" applyBorder="1"/>
    <xf numFmtId="10" fontId="1" fillId="3" borderId="8" xfId="3" applyNumberFormat="1" applyFont="1" applyFill="1" applyBorder="1" applyAlignment="1" applyProtection="1">
      <alignment horizontal="center"/>
    </xf>
    <xf numFmtId="10" fontId="1" fillId="3" borderId="3" xfId="3" applyNumberFormat="1" applyFont="1" applyFill="1" applyBorder="1" applyAlignment="1">
      <alignment horizontal="center"/>
    </xf>
    <xf numFmtId="0" fontId="0" fillId="0" borderId="20" xfId="0" applyBorder="1" applyAlignment="1" applyProtection="1">
      <alignment wrapText="1"/>
      <protection locked="0"/>
    </xf>
    <xf numFmtId="166" fontId="6" fillId="3" borderId="26" xfId="1" applyNumberFormat="1" applyFont="1" applyFill="1" applyBorder="1"/>
    <xf numFmtId="167" fontId="0" fillId="3" borderId="17" xfId="3" applyNumberFormat="1" applyFont="1" applyFill="1" applyBorder="1"/>
    <xf numFmtId="0" fontId="36" fillId="0" borderId="0" xfId="0" applyFont="1"/>
    <xf numFmtId="166" fontId="3" fillId="9" borderId="48" xfId="1" applyNumberFormat="1" applyFont="1" applyFill="1" applyBorder="1" applyProtection="1">
      <protection locked="0"/>
    </xf>
    <xf numFmtId="166" fontId="3" fillId="9" borderId="49" xfId="1" applyNumberFormat="1" applyFont="1" applyFill="1" applyBorder="1" applyProtection="1">
      <protection locked="0"/>
    </xf>
    <xf numFmtId="166" fontId="3" fillId="9" borderId="50" xfId="1" applyNumberFormat="1" applyFont="1" applyFill="1" applyBorder="1" applyProtection="1">
      <protection locked="0"/>
    </xf>
    <xf numFmtId="0" fontId="36" fillId="9" borderId="14" xfId="0" quotePrefix="1" applyFont="1" applyFill="1" applyBorder="1" applyAlignment="1">
      <alignment horizontal="left"/>
    </xf>
    <xf numFmtId="0" fontId="36" fillId="9" borderId="11" xfId="0" quotePrefix="1" applyFont="1" applyFill="1" applyBorder="1" applyAlignment="1">
      <alignment horizontal="left"/>
    </xf>
    <xf numFmtId="0" fontId="36" fillId="9" borderId="14" xfId="0" quotePrefix="1" applyFont="1" applyFill="1" applyBorder="1"/>
    <xf numFmtId="0" fontId="36" fillId="9" borderId="11" xfId="0" quotePrefix="1" applyFont="1" applyFill="1" applyBorder="1"/>
    <xf numFmtId="0" fontId="36" fillId="0" borderId="0" xfId="0" quotePrefix="1" applyFont="1"/>
    <xf numFmtId="0" fontId="36" fillId="9" borderId="40" xfId="0" quotePrefix="1" applyFont="1" applyFill="1" applyBorder="1"/>
    <xf numFmtId="0" fontId="36" fillId="9" borderId="41" xfId="0" quotePrefix="1" applyFont="1" applyFill="1" applyBorder="1"/>
    <xf numFmtId="0" fontId="36" fillId="9" borderId="39" xfId="0" quotePrefix="1" applyFont="1" applyFill="1" applyBorder="1" applyAlignment="1">
      <alignment vertical="center"/>
    </xf>
    <xf numFmtId="0" fontId="36" fillId="9" borderId="12" xfId="0" quotePrefix="1" applyFont="1" applyFill="1" applyBorder="1" applyAlignment="1">
      <alignment vertical="center"/>
    </xf>
    <xf numFmtId="0" fontId="36" fillId="9" borderId="12" xfId="0" quotePrefix="1" applyFont="1" applyFill="1" applyBorder="1" applyAlignment="1">
      <alignment horizontal="left" vertical="center"/>
    </xf>
    <xf numFmtId="168" fontId="3" fillId="11" borderId="15" xfId="2" applyNumberFormat="1" applyFont="1" applyFill="1" applyBorder="1" applyProtection="1"/>
    <xf numFmtId="168" fontId="3" fillId="11" borderId="15" xfId="2" applyNumberFormat="1" applyFont="1" applyFill="1" applyBorder="1"/>
    <xf numFmtId="168" fontId="5" fillId="11" borderId="15" xfId="0" applyNumberFormat="1" applyFont="1" applyFill="1" applyBorder="1"/>
    <xf numFmtId="168" fontId="3" fillId="3" borderId="25" xfId="2" applyNumberFormat="1" applyFont="1" applyFill="1" applyBorder="1"/>
    <xf numFmtId="166" fontId="3" fillId="0" borderId="33" xfId="1" applyNumberFormat="1" applyFont="1" applyFill="1" applyBorder="1" applyAlignment="1"/>
    <xf numFmtId="0" fontId="36" fillId="0" borderId="0" xfId="0" quotePrefix="1" applyFont="1" applyAlignment="1">
      <alignment vertical="center"/>
    </xf>
    <xf numFmtId="0" fontId="36" fillId="0" borderId="0" xfId="0" quotePrefix="1" applyFont="1" applyAlignment="1">
      <alignment wrapText="1"/>
    </xf>
    <xf numFmtId="166" fontId="0" fillId="9" borderId="20" xfId="1" applyNumberFormat="1" applyFont="1" applyFill="1" applyBorder="1" applyProtection="1">
      <protection locked="0"/>
    </xf>
    <xf numFmtId="166" fontId="0" fillId="0" borderId="15" xfId="1" applyNumberFormat="1" applyFont="1" applyBorder="1"/>
    <xf numFmtId="168" fontId="9" fillId="3" borderId="29" xfId="2" applyNumberFormat="1" applyFont="1" applyFill="1" applyBorder="1"/>
    <xf numFmtId="166" fontId="15" fillId="3" borderId="9" xfId="1" applyNumberFormat="1" applyFont="1" applyFill="1" applyBorder="1"/>
    <xf numFmtId="166" fontId="15" fillId="3" borderId="18" xfId="1" applyNumberFormat="1" applyFont="1" applyFill="1" applyBorder="1" applyProtection="1">
      <protection locked="0"/>
    </xf>
    <xf numFmtId="166" fontId="14" fillId="3" borderId="54" xfId="1" applyNumberFormat="1" applyFont="1" applyFill="1" applyBorder="1"/>
    <xf numFmtId="166" fontId="15" fillId="3" borderId="19" xfId="1" applyNumberFormat="1" applyFont="1" applyFill="1" applyBorder="1" applyProtection="1">
      <protection locked="0"/>
    </xf>
    <xf numFmtId="166" fontId="23" fillId="0" borderId="34" xfId="1" applyNumberFormat="1" applyFont="1" applyFill="1" applyBorder="1"/>
    <xf numFmtId="166" fontId="0" fillId="0" borderId="36" xfId="1" applyNumberFormat="1" applyFont="1" applyFill="1" applyBorder="1"/>
    <xf numFmtId="0" fontId="38" fillId="0" borderId="0" xfId="8" applyNumberFormat="1" applyFont="1" applyFill="1" applyBorder="1"/>
    <xf numFmtId="166" fontId="27" fillId="0" borderId="0" xfId="8" applyNumberFormat="1" applyFont="1" applyFill="1" applyBorder="1"/>
    <xf numFmtId="166" fontId="20" fillId="0" borderId="0" xfId="4" applyNumberFormat="1" applyFill="1" applyBorder="1"/>
    <xf numFmtId="0" fontId="1" fillId="0" borderId="0" xfId="0" applyFont="1"/>
    <xf numFmtId="166" fontId="1" fillId="0" borderId="0" xfId="8" applyNumberFormat="1" applyFont="1" applyFill="1" applyBorder="1"/>
    <xf numFmtId="166" fontId="1" fillId="0" borderId="0" xfId="8" applyNumberFormat="1" applyFont="1" applyFill="1" applyBorder="1" applyAlignment="1"/>
    <xf numFmtId="0" fontId="1" fillId="0" borderId="0" xfId="8" applyNumberFormat="1" applyFont="1" applyFill="1" applyBorder="1" applyAlignment="1">
      <alignment horizontal="left"/>
    </xf>
    <xf numFmtId="166" fontId="0" fillId="3" borderId="6" xfId="0" applyNumberFormat="1" applyFill="1" applyBorder="1"/>
    <xf numFmtId="0" fontId="3" fillId="0" borderId="9" xfId="0" applyFont="1" applyBorder="1" applyAlignment="1">
      <alignment horizontal="center" wrapText="1"/>
    </xf>
    <xf numFmtId="166" fontId="0" fillId="5" borderId="26" xfId="1" applyNumberFormat="1" applyFont="1" applyFill="1" applyBorder="1"/>
    <xf numFmtId="10" fontId="0" fillId="3" borderId="26" xfId="3" applyNumberFormat="1" applyFont="1" applyFill="1" applyBorder="1" applyAlignment="1" applyProtection="1">
      <alignment horizontal="center"/>
    </xf>
    <xf numFmtId="168" fontId="0" fillId="4" borderId="17" xfId="2" applyNumberFormat="1" applyFont="1" applyFill="1" applyBorder="1" applyAlignment="1" applyProtection="1">
      <alignment wrapText="1"/>
      <protection locked="0"/>
    </xf>
    <xf numFmtId="0" fontId="0" fillId="4" borderId="17" xfId="0" applyFill="1" applyBorder="1" applyAlignment="1" applyProtection="1">
      <alignment wrapText="1"/>
      <protection locked="0"/>
    </xf>
    <xf numFmtId="168" fontId="0" fillId="3" borderId="0" xfId="2" applyNumberFormat="1" applyFont="1" applyFill="1" applyBorder="1"/>
    <xf numFmtId="168" fontId="0" fillId="3" borderId="8" xfId="2" applyNumberFormat="1" applyFont="1" applyFill="1" applyBorder="1"/>
    <xf numFmtId="168" fontId="0" fillId="3" borderId="6" xfId="2" applyNumberFormat="1" applyFont="1" applyFill="1" applyBorder="1"/>
    <xf numFmtId="168" fontId="0" fillId="3" borderId="5" xfId="2" applyNumberFormat="1" applyFont="1" applyFill="1" applyBorder="1"/>
    <xf numFmtId="168" fontId="0" fillId="3" borderId="4" xfId="2" applyNumberFormat="1" applyFont="1" applyFill="1" applyBorder="1"/>
    <xf numFmtId="168" fontId="0" fillId="3" borderId="3" xfId="2" applyNumberFormat="1" applyFont="1" applyFill="1" applyBorder="1"/>
    <xf numFmtId="168" fontId="0" fillId="3" borderId="1" xfId="2" applyNumberFormat="1" applyFont="1" applyFill="1" applyBorder="1"/>
    <xf numFmtId="168" fontId="0" fillId="3" borderId="19" xfId="2" applyNumberFormat="1" applyFont="1" applyFill="1" applyBorder="1"/>
    <xf numFmtId="168" fontId="0" fillId="3" borderId="18" xfId="2" applyNumberFormat="1" applyFont="1" applyFill="1" applyBorder="1"/>
    <xf numFmtId="0" fontId="3" fillId="6" borderId="9" xfId="0" applyFont="1" applyFill="1" applyBorder="1" applyAlignment="1">
      <alignment wrapText="1"/>
    </xf>
    <xf numFmtId="0" fontId="3" fillId="0" borderId="18" xfId="0" applyFont="1" applyBorder="1" applyAlignment="1">
      <alignment horizontal="center" wrapText="1"/>
    </xf>
    <xf numFmtId="168" fontId="0" fillId="3" borderId="8" xfId="2" applyNumberFormat="1" applyFont="1" applyFill="1" applyBorder="1" applyAlignment="1" applyProtection="1">
      <alignment horizontal="center"/>
    </xf>
    <xf numFmtId="0" fontId="0" fillId="0" borderId="17" xfId="0" applyBorder="1" applyAlignment="1" applyProtection="1">
      <alignment wrapText="1"/>
      <protection locked="0"/>
    </xf>
    <xf numFmtId="166" fontId="0" fillId="0" borderId="19" xfId="1" applyNumberFormat="1" applyFont="1" applyFill="1" applyBorder="1" applyAlignment="1" applyProtection="1">
      <alignment horizontal="center"/>
    </xf>
    <xf numFmtId="168" fontId="3" fillId="3" borderId="55" xfId="2" applyNumberFormat="1" applyFont="1" applyFill="1" applyBorder="1" applyAlignment="1" applyProtection="1">
      <alignment horizontal="center"/>
    </xf>
    <xf numFmtId="168" fontId="0" fillId="3" borderId="19" xfId="2" applyNumberFormat="1" applyFont="1" applyFill="1" applyBorder="1" applyAlignment="1" applyProtection="1">
      <alignment horizontal="center"/>
    </xf>
    <xf numFmtId="168" fontId="0" fillId="3" borderId="18" xfId="2" applyNumberFormat="1" applyFont="1" applyFill="1" applyBorder="1" applyAlignment="1" applyProtection="1">
      <alignment horizontal="center"/>
    </xf>
    <xf numFmtId="168" fontId="1" fillId="3" borderId="0" xfId="2" applyNumberFormat="1" applyFont="1" applyFill="1" applyBorder="1"/>
    <xf numFmtId="168" fontId="0" fillId="3" borderId="15" xfId="2" applyNumberFormat="1" applyFont="1" applyFill="1" applyBorder="1"/>
    <xf numFmtId="10" fontId="6" fillId="3" borderId="0" xfId="3" applyNumberFormat="1" applyFont="1" applyFill="1" applyBorder="1" applyProtection="1"/>
    <xf numFmtId="166" fontId="0" fillId="10" borderId="0" xfId="1" applyNumberFormat="1" applyFont="1" applyFill="1" applyBorder="1"/>
    <xf numFmtId="168" fontId="0" fillId="3" borderId="0" xfId="2" applyNumberFormat="1" applyFont="1" applyFill="1" applyBorder="1" applyProtection="1"/>
    <xf numFmtId="166" fontId="3" fillId="0" borderId="15" xfId="1" applyNumberFormat="1" applyFont="1" applyBorder="1" applyProtection="1"/>
    <xf numFmtId="166" fontId="0" fillId="0" borderId="15" xfId="1" applyNumberFormat="1" applyFont="1" applyFill="1" applyBorder="1" applyProtection="1"/>
    <xf numFmtId="168" fontId="0" fillId="3" borderId="15" xfId="2" applyNumberFormat="1" applyFont="1" applyFill="1" applyBorder="1" applyProtection="1"/>
    <xf numFmtId="166" fontId="0" fillId="8" borderId="15" xfId="1" applyNumberFormat="1" applyFont="1" applyFill="1" applyBorder="1" applyAlignment="1" applyProtection="1">
      <alignment horizontal="right"/>
    </xf>
    <xf numFmtId="166" fontId="0" fillId="0" borderId="15" xfId="1" applyNumberFormat="1" applyFont="1" applyBorder="1" applyProtection="1"/>
    <xf numFmtId="0" fontId="0" fillId="0" borderId="15" xfId="0" applyBorder="1"/>
    <xf numFmtId="2" fontId="3" fillId="12" borderId="15" xfId="2" applyNumberFormat="1" applyFont="1" applyFill="1" applyBorder="1" applyAlignment="1" applyProtection="1">
      <alignment horizontal="right"/>
    </xf>
    <xf numFmtId="0" fontId="3" fillId="6" borderId="9" xfId="0" applyFont="1" applyFill="1" applyBorder="1" applyAlignment="1">
      <alignment horizontal="left" wrapText="1"/>
    </xf>
    <xf numFmtId="0" fontId="0" fillId="6" borderId="6" xfId="0" applyFill="1" applyBorder="1" applyAlignment="1">
      <alignment horizontal="center"/>
    </xf>
    <xf numFmtId="0" fontId="0" fillId="6" borderId="1" xfId="0" applyFill="1" applyBorder="1" applyAlignment="1">
      <alignment horizontal="center"/>
    </xf>
    <xf numFmtId="168" fontId="3" fillId="3" borderId="55" xfId="2" applyNumberFormat="1" applyFont="1" applyFill="1" applyBorder="1" applyProtection="1"/>
    <xf numFmtId="168" fontId="0" fillId="3" borderId="20" xfId="2" applyNumberFormat="1" applyFont="1" applyFill="1" applyBorder="1" applyProtection="1"/>
    <xf numFmtId="168" fontId="0" fillId="3" borderId="19" xfId="2" applyNumberFormat="1" applyFont="1" applyFill="1" applyBorder="1" applyProtection="1"/>
    <xf numFmtId="168" fontId="0" fillId="3" borderId="18" xfId="2" applyNumberFormat="1" applyFont="1" applyFill="1" applyBorder="1" applyProtection="1"/>
    <xf numFmtId="166" fontId="0" fillId="9" borderId="3" xfId="1" applyNumberFormat="1" applyFont="1" applyFill="1" applyBorder="1" applyProtection="1">
      <protection locked="0"/>
    </xf>
    <xf numFmtId="168" fontId="11" fillId="9" borderId="3" xfId="2" applyNumberFormat="1" applyFont="1" applyFill="1" applyBorder="1" applyProtection="1">
      <protection locked="0"/>
    </xf>
    <xf numFmtId="10" fontId="0" fillId="9" borderId="26" xfId="0" applyNumberFormat="1" applyFill="1" applyBorder="1" applyProtection="1">
      <protection locked="0"/>
    </xf>
    <xf numFmtId="10" fontId="16" fillId="9" borderId="8" xfId="0" applyNumberFormat="1" applyFont="1" applyFill="1" applyBorder="1" applyProtection="1">
      <protection locked="0"/>
    </xf>
    <xf numFmtId="168" fontId="0" fillId="9" borderId="8" xfId="2" applyNumberFormat="1" applyFont="1" applyFill="1" applyBorder="1" applyProtection="1">
      <protection locked="0"/>
    </xf>
    <xf numFmtId="168" fontId="3" fillId="3" borderId="56" xfId="2" applyNumberFormat="1" applyFont="1" applyFill="1" applyBorder="1" applyProtection="1"/>
    <xf numFmtId="168" fontId="1" fillId="3" borderId="18" xfId="2" applyNumberFormat="1" applyFont="1" applyFill="1" applyBorder="1" applyProtection="1"/>
    <xf numFmtId="172" fontId="0" fillId="0" borderId="0" xfId="0" applyNumberFormat="1"/>
    <xf numFmtId="172" fontId="33" fillId="3" borderId="45" xfId="9" applyNumberFormat="1" applyFill="1" applyBorder="1" applyAlignment="1">
      <alignment horizontal="center"/>
    </xf>
    <xf numFmtId="172" fontId="33" fillId="3" borderId="46" xfId="9" applyNumberFormat="1" applyFill="1" applyBorder="1" applyAlignment="1">
      <alignment horizontal="center"/>
    </xf>
    <xf numFmtId="172" fontId="33" fillId="3" borderId="46" xfId="9" applyNumberFormat="1" applyFill="1" applyBorder="1" applyAlignment="1">
      <alignment horizontal="center" vertical="center"/>
    </xf>
    <xf numFmtId="172" fontId="0" fillId="4" borderId="0" xfId="0" applyNumberFormat="1" applyFill="1"/>
    <xf numFmtId="172" fontId="6" fillId="4" borderId="0" xfId="0" applyNumberFormat="1" applyFont="1" applyFill="1"/>
    <xf numFmtId="172" fontId="3" fillId="4" borderId="0" xfId="0" applyNumberFormat="1" applyFont="1" applyFill="1" applyAlignment="1">
      <alignment vertical="center" wrapText="1"/>
    </xf>
    <xf numFmtId="172" fontId="3" fillId="8" borderId="12" xfId="0" applyNumberFormat="1" applyFont="1" applyFill="1" applyBorder="1" applyAlignment="1">
      <alignment horizontal="center"/>
    </xf>
    <xf numFmtId="172" fontId="0" fillId="8" borderId="28" xfId="0" applyNumberFormat="1" applyFill="1" applyBorder="1"/>
    <xf numFmtId="172" fontId="0" fillId="0" borderId="0" xfId="0" applyNumberFormat="1" applyAlignment="1">
      <alignment horizontal="center"/>
    </xf>
    <xf numFmtId="172" fontId="3" fillId="4" borderId="0" xfId="10" applyNumberFormat="1" applyFont="1" applyFill="1" applyBorder="1" applyAlignment="1" applyProtection="1">
      <alignment horizontal="right"/>
    </xf>
    <xf numFmtId="168" fontId="3" fillId="3" borderId="0" xfId="2" applyNumberFormat="1" applyFont="1" applyFill="1" applyBorder="1" applyProtection="1"/>
    <xf numFmtId="166" fontId="12" fillId="6" borderId="12" xfId="1" applyNumberFormat="1" applyFont="1" applyFill="1" applyBorder="1" applyAlignment="1">
      <alignment horizontal="left"/>
    </xf>
    <xf numFmtId="166" fontId="12" fillId="6" borderId="14" xfId="1" applyNumberFormat="1" applyFont="1" applyFill="1" applyBorder="1" applyAlignment="1">
      <alignment horizontal="left"/>
    </xf>
    <xf numFmtId="166" fontId="12" fillId="6" borderId="11" xfId="1" applyNumberFormat="1" applyFont="1" applyFill="1" applyBorder="1" applyAlignment="1">
      <alignment horizontal="left"/>
    </xf>
    <xf numFmtId="0" fontId="32" fillId="6" borderId="39" xfId="0" applyFont="1" applyFill="1" applyBorder="1" applyAlignment="1">
      <alignment horizontal="center"/>
    </xf>
    <xf numFmtId="0" fontId="32" fillId="6" borderId="40" xfId="0" applyFont="1" applyFill="1" applyBorder="1" applyAlignment="1">
      <alignment horizontal="center"/>
    </xf>
    <xf numFmtId="0" fontId="32" fillId="6" borderId="41" xfId="0" applyFont="1" applyFill="1" applyBorder="1" applyAlignment="1">
      <alignment horizontal="center"/>
    </xf>
    <xf numFmtId="166" fontId="21" fillId="6" borderId="42" xfId="1" applyNumberFormat="1" applyFont="1" applyFill="1" applyBorder="1" applyAlignment="1">
      <alignment horizontal="center"/>
    </xf>
    <xf numFmtId="166" fontId="21" fillId="6" borderId="43" xfId="1" applyNumberFormat="1" applyFont="1" applyFill="1" applyBorder="1" applyAlignment="1">
      <alignment horizontal="center"/>
    </xf>
    <xf numFmtId="0" fontId="31" fillId="0" borderId="31" xfId="4" applyFont="1" applyBorder="1" applyAlignment="1">
      <alignment horizontal="left" vertical="center"/>
    </xf>
    <xf numFmtId="0" fontId="31" fillId="0" borderId="34" xfId="4" applyFont="1" applyBorder="1" applyAlignment="1">
      <alignment horizontal="left" vertical="center"/>
    </xf>
    <xf numFmtId="0" fontId="31" fillId="0" borderId="37" xfId="4" applyFont="1" applyBorder="1" applyAlignment="1">
      <alignment horizontal="left" vertical="center"/>
    </xf>
    <xf numFmtId="0" fontId="31" fillId="0" borderId="36" xfId="4" applyFont="1" applyBorder="1" applyAlignment="1">
      <alignment horizontal="left" vertical="center"/>
    </xf>
    <xf numFmtId="166" fontId="13" fillId="6" borderId="12" xfId="1" applyNumberFormat="1" applyFont="1" applyFill="1" applyBorder="1" applyAlignment="1">
      <alignment horizontal="center"/>
    </xf>
    <xf numFmtId="166" fontId="13" fillId="6" borderId="14" xfId="1" applyNumberFormat="1" applyFont="1" applyFill="1" applyBorder="1" applyAlignment="1">
      <alignment horizontal="center"/>
    </xf>
    <xf numFmtId="166" fontId="13" fillId="6" borderId="11" xfId="1" applyNumberFormat="1" applyFont="1" applyFill="1" applyBorder="1" applyAlignment="1">
      <alignment horizontal="center"/>
    </xf>
    <xf numFmtId="166" fontId="13" fillId="6" borderId="12" xfId="1" applyNumberFormat="1" applyFont="1" applyFill="1" applyBorder="1" applyAlignment="1"/>
    <xf numFmtId="166" fontId="13" fillId="6" borderId="14" xfId="1" applyNumberFormat="1" applyFont="1" applyFill="1" applyBorder="1" applyAlignment="1"/>
    <xf numFmtId="166" fontId="13" fillId="6" borderId="11" xfId="1" applyNumberFormat="1" applyFont="1" applyFill="1" applyBorder="1" applyAlignment="1"/>
    <xf numFmtId="172" fontId="9" fillId="4" borderId="57" xfId="0" applyNumberFormat="1" applyFont="1" applyFill="1" applyBorder="1" applyAlignment="1">
      <alignment horizontal="center" vertical="center" wrapText="1"/>
    </xf>
    <xf numFmtId="172" fontId="9" fillId="4" borderId="58" xfId="0" applyNumberFormat="1" applyFont="1" applyFill="1" applyBorder="1" applyAlignment="1">
      <alignment horizontal="center" vertical="center" wrapText="1"/>
    </xf>
    <xf numFmtId="172" fontId="34" fillId="9" borderId="45" xfId="10" applyNumberFormat="1" applyFont="1" applyFill="1" applyBorder="1" applyAlignment="1" applyProtection="1">
      <alignment horizontal="center"/>
      <protection locked="0"/>
    </xf>
    <xf numFmtId="172" fontId="34" fillId="9" borderId="46" xfId="10" applyNumberFormat="1" applyFont="1" applyFill="1" applyBorder="1" applyAlignment="1" applyProtection="1">
      <alignment horizontal="center"/>
      <protection locked="0"/>
    </xf>
    <xf numFmtId="172" fontId="34" fillId="9" borderId="47" xfId="10" applyNumberFormat="1" applyFont="1" applyFill="1" applyBorder="1" applyAlignment="1" applyProtection="1">
      <alignment horizontal="center"/>
      <protection locked="0"/>
    </xf>
    <xf numFmtId="172" fontId="9" fillId="0" borderId="44" xfId="0" applyNumberFormat="1" applyFont="1" applyBorder="1" applyAlignment="1">
      <alignment horizontal="center" vertical="center"/>
    </xf>
    <xf numFmtId="172" fontId="34" fillId="9" borderId="46" xfId="9" applyNumberFormat="1" applyFont="1" applyFill="1" applyBorder="1" applyAlignment="1" applyProtection="1">
      <alignment horizontal="center"/>
      <protection locked="0"/>
    </xf>
    <xf numFmtId="172" fontId="34" fillId="9" borderId="47" xfId="9" applyNumberFormat="1" applyFont="1" applyFill="1" applyBorder="1" applyAlignment="1" applyProtection="1">
      <alignment horizontal="center"/>
      <protection locked="0"/>
    </xf>
    <xf numFmtId="0" fontId="0" fillId="0" borderId="0" xfId="0" applyAlignment="1">
      <alignment vertical="center" wrapText="1"/>
    </xf>
    <xf numFmtId="0" fontId="0" fillId="0" borderId="0" xfId="0" applyAlignment="1">
      <alignment wrapText="1"/>
    </xf>
    <xf numFmtId="172" fontId="3" fillId="4" borderId="0" xfId="0" applyNumberFormat="1" applyFont="1" applyFill="1" applyAlignment="1">
      <alignment horizontal="center" vertical="center" wrapText="1"/>
    </xf>
    <xf numFmtId="172" fontId="37" fillId="6" borderId="12" xfId="0" applyNumberFormat="1" applyFont="1" applyFill="1" applyBorder="1" applyAlignment="1">
      <alignment horizontal="center"/>
    </xf>
    <xf numFmtId="172" fontId="37" fillId="6" borderId="14" xfId="0" applyNumberFormat="1" applyFont="1" applyFill="1" applyBorder="1" applyAlignment="1">
      <alignment horizontal="center"/>
    </xf>
    <xf numFmtId="172" fontId="37" fillId="6" borderId="11" xfId="0" applyNumberFormat="1" applyFont="1" applyFill="1" applyBorder="1" applyAlignment="1">
      <alignment horizontal="center"/>
    </xf>
    <xf numFmtId="166" fontId="30" fillId="0" borderId="3" xfId="1" applyNumberFormat="1" applyFont="1" applyBorder="1" applyAlignment="1">
      <alignment horizontal="center" vertical="center" wrapText="1"/>
    </xf>
    <xf numFmtId="166" fontId="30" fillId="0" borderId="26" xfId="1" applyNumberFormat="1" applyFont="1" applyBorder="1" applyAlignment="1">
      <alignment horizontal="center" vertical="center" wrapText="1"/>
    </xf>
    <xf numFmtId="0" fontId="3" fillId="11" borderId="12" xfId="0" quotePrefix="1" applyFont="1" applyFill="1" applyBorder="1" applyAlignment="1">
      <alignment horizontal="left" vertical="top" wrapText="1"/>
    </xf>
    <xf numFmtId="0" fontId="3" fillId="11" borderId="14" xfId="0" quotePrefix="1" applyFont="1" applyFill="1" applyBorder="1" applyAlignment="1">
      <alignment horizontal="left" vertical="top" wrapText="1"/>
    </xf>
    <xf numFmtId="0" fontId="3" fillId="11" borderId="11" xfId="0" quotePrefix="1" applyFont="1" applyFill="1" applyBorder="1" applyAlignment="1">
      <alignment horizontal="left" vertical="top" wrapText="1"/>
    </xf>
    <xf numFmtId="166" fontId="13" fillId="0" borderId="0" xfId="1" applyNumberFormat="1" applyFont="1" applyFill="1" applyAlignment="1">
      <alignment horizontal="center"/>
    </xf>
    <xf numFmtId="166" fontId="30" fillId="0" borderId="18" xfId="1" applyNumberFormat="1" applyFont="1" applyBorder="1" applyAlignment="1">
      <alignment horizontal="center" vertical="center" wrapText="1"/>
    </xf>
    <xf numFmtId="166" fontId="30" fillId="0" borderId="9" xfId="1" applyNumberFormat="1" applyFont="1" applyBorder="1" applyAlignment="1">
      <alignment horizontal="center" vertical="center" wrapText="1"/>
    </xf>
    <xf numFmtId="0" fontId="3" fillId="9" borderId="51" xfId="0" applyFont="1" applyFill="1" applyBorder="1" applyAlignment="1" applyProtection="1">
      <alignment horizontal="left" vertical="center" wrapText="1"/>
      <protection locked="0"/>
    </xf>
    <xf numFmtId="0" fontId="3" fillId="9" borderId="52" xfId="0" applyFont="1" applyFill="1" applyBorder="1" applyAlignment="1" applyProtection="1">
      <alignment horizontal="left" vertical="center" wrapText="1"/>
      <protection locked="0"/>
    </xf>
    <xf numFmtId="0" fontId="3" fillId="9" borderId="53" xfId="0" applyFont="1" applyFill="1" applyBorder="1" applyAlignment="1" applyProtection="1">
      <alignment horizontal="left" vertical="center" wrapText="1"/>
      <protection locked="0"/>
    </xf>
    <xf numFmtId="0" fontId="3" fillId="0" borderId="31" xfId="0" applyFont="1" applyBorder="1" applyAlignment="1">
      <alignment horizontal="left" vertical="center" wrapText="1"/>
    </xf>
    <xf numFmtId="0" fontId="31" fillId="0" borderId="31" xfId="4" applyFont="1" applyBorder="1" applyAlignment="1">
      <alignment horizontal="left" vertical="center"/>
    </xf>
    <xf numFmtId="0" fontId="0" fillId="0" borderId="34" xfId="0" applyBorder="1" applyAlignment="1">
      <alignment horizontal="center" vertical="top" wrapText="1"/>
    </xf>
    <xf numFmtId="0" fontId="0" fillId="0" borderId="37" xfId="0" applyBorder="1" applyAlignment="1">
      <alignment horizontal="center" vertical="top" wrapText="1"/>
    </xf>
    <xf numFmtId="0" fontId="0" fillId="0" borderId="36" xfId="0" applyBorder="1" applyAlignment="1">
      <alignment horizontal="center" vertical="top" wrapText="1"/>
    </xf>
    <xf numFmtId="166" fontId="30" fillId="0" borderId="18" xfId="1" applyNumberFormat="1" applyFont="1" applyBorder="1" applyAlignment="1">
      <alignment horizontal="center" vertical="center"/>
    </xf>
    <xf numFmtId="166" fontId="30" fillId="0" borderId="9" xfId="1" applyNumberFormat="1" applyFont="1" applyBorder="1" applyAlignment="1">
      <alignment horizontal="center" vertical="center"/>
    </xf>
    <xf numFmtId="166" fontId="30" fillId="5" borderId="5" xfId="1" applyNumberFormat="1" applyFont="1" applyFill="1" applyBorder="1" applyAlignment="1">
      <alignment horizontal="center" vertical="center"/>
    </xf>
    <xf numFmtId="166" fontId="30" fillId="5" borderId="4" xfId="1" applyNumberFormat="1" applyFont="1" applyFill="1" applyBorder="1" applyAlignment="1">
      <alignment horizontal="center" vertical="center"/>
    </xf>
    <xf numFmtId="166" fontId="12" fillId="6" borderId="12" xfId="1" applyNumberFormat="1" applyFont="1" applyFill="1" applyBorder="1" applyAlignment="1">
      <alignment horizontal="left"/>
    </xf>
    <xf numFmtId="166" fontId="12" fillId="6" borderId="14" xfId="1" applyNumberFormat="1" applyFont="1" applyFill="1" applyBorder="1" applyAlignment="1">
      <alignment horizontal="left"/>
    </xf>
    <xf numFmtId="166" fontId="12" fillId="6" borderId="11" xfId="1" applyNumberFormat="1" applyFont="1" applyFill="1" applyBorder="1" applyAlignment="1">
      <alignment horizontal="left"/>
    </xf>
    <xf numFmtId="166" fontId="3" fillId="0" borderId="19" xfId="1" applyNumberFormat="1" applyFont="1" applyFill="1" applyBorder="1" applyAlignment="1">
      <alignment horizontal="center" vertical="center"/>
    </xf>
    <xf numFmtId="166" fontId="3" fillId="0" borderId="18" xfId="1" applyNumberFormat="1" applyFont="1" applyFill="1" applyBorder="1" applyAlignment="1">
      <alignment horizontal="center" vertical="center"/>
    </xf>
    <xf numFmtId="166" fontId="37" fillId="0" borderId="0" xfId="8" applyNumberFormat="1" applyFont="1" applyFill="1" applyBorder="1" applyAlignment="1">
      <alignment horizontal="center"/>
    </xf>
    <xf numFmtId="0" fontId="6" fillId="0" borderId="8"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0" fillId="0" borderId="26"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7" xfId="0" applyBorder="1" applyAlignment="1" applyProtection="1">
      <alignment horizontal="left" wrapText="1"/>
      <protection locked="0"/>
    </xf>
    <xf numFmtId="0" fontId="3" fillId="6" borderId="26" xfId="0" applyFont="1" applyFill="1" applyBorder="1" applyAlignment="1">
      <alignment horizontal="center"/>
    </xf>
    <xf numFmtId="0" fontId="3" fillId="6" borderId="10" xfId="0" applyFont="1" applyFill="1" applyBorder="1" applyAlignment="1">
      <alignment horizontal="center"/>
    </xf>
    <xf numFmtId="0" fontId="3" fillId="6" borderId="17" xfId="0" applyFont="1" applyFill="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17" xfId="0" applyFont="1" applyBorder="1" applyAlignment="1">
      <alignment horizontal="center"/>
    </xf>
    <xf numFmtId="166" fontId="3" fillId="6" borderId="26" xfId="1" applyNumberFormat="1" applyFont="1" applyFill="1" applyBorder="1" applyAlignment="1">
      <alignment horizontal="left"/>
    </xf>
    <xf numFmtId="166" fontId="3" fillId="6" borderId="10" xfId="1" applyNumberFormat="1" applyFont="1" applyFill="1" applyBorder="1" applyAlignment="1">
      <alignment horizontal="left"/>
    </xf>
    <xf numFmtId="166" fontId="3" fillId="6" borderId="17" xfId="1" applyNumberFormat="1" applyFont="1" applyFill="1" applyBorder="1" applyAlignment="1">
      <alignment horizontal="left"/>
    </xf>
    <xf numFmtId="166" fontId="0" fillId="0" borderId="0" xfId="1" applyNumberFormat="1" applyFont="1" applyFill="1" applyBorder="1" applyAlignment="1" applyProtection="1">
      <alignment horizontal="center"/>
    </xf>
    <xf numFmtId="166" fontId="3" fillId="6" borderId="12" xfId="1" applyNumberFormat="1" applyFont="1" applyFill="1" applyBorder="1" applyAlignment="1">
      <alignment horizontal="left"/>
    </xf>
    <xf numFmtId="166" fontId="3" fillId="6" borderId="14" xfId="1" applyNumberFormat="1" applyFont="1" applyFill="1" applyBorder="1" applyAlignment="1">
      <alignment horizontal="left"/>
    </xf>
    <xf numFmtId="166" fontId="3" fillId="6" borderId="11" xfId="1" applyNumberFormat="1" applyFont="1" applyFill="1" applyBorder="1" applyAlignment="1">
      <alignment horizontal="left"/>
    </xf>
    <xf numFmtId="166" fontId="3" fillId="6" borderId="12" xfId="1" applyNumberFormat="1" applyFont="1" applyFill="1" applyBorder="1" applyAlignment="1" applyProtection="1">
      <alignment horizontal="left"/>
    </xf>
    <xf numFmtId="166" fontId="3" fillId="6" borderId="14" xfId="1" applyNumberFormat="1" applyFont="1" applyFill="1" applyBorder="1" applyAlignment="1" applyProtection="1">
      <alignment horizontal="left"/>
    </xf>
    <xf numFmtId="166" fontId="3" fillId="6" borderId="11" xfId="1" applyNumberFormat="1" applyFont="1" applyFill="1" applyBorder="1" applyAlignment="1" applyProtection="1">
      <alignment horizontal="left"/>
    </xf>
    <xf numFmtId="166" fontId="18" fillId="0" borderId="12" xfId="1" applyNumberFormat="1" applyFont="1" applyFill="1" applyBorder="1" applyAlignment="1">
      <alignment horizontal="center"/>
    </xf>
    <xf numFmtId="166" fontId="18" fillId="0" borderId="14" xfId="1" applyNumberFormat="1" applyFont="1" applyFill="1" applyBorder="1" applyAlignment="1">
      <alignment horizontal="center"/>
    </xf>
    <xf numFmtId="166" fontId="18" fillId="0" borderId="11" xfId="1" applyNumberFormat="1" applyFont="1" applyFill="1" applyBorder="1" applyAlignment="1">
      <alignment horizontal="center"/>
    </xf>
    <xf numFmtId="166" fontId="3" fillId="6" borderId="12" xfId="1" applyNumberFormat="1" applyFont="1" applyFill="1" applyBorder="1" applyAlignment="1">
      <alignment horizontal="left" vertical="center"/>
    </xf>
    <xf numFmtId="166" fontId="3" fillId="6" borderId="14" xfId="1" applyNumberFormat="1" applyFont="1" applyFill="1" applyBorder="1" applyAlignment="1">
      <alignment horizontal="left" vertical="center"/>
    </xf>
    <xf numFmtId="166" fontId="3" fillId="6" borderId="11" xfId="1" applyNumberFormat="1" applyFont="1" applyFill="1" applyBorder="1" applyAlignment="1">
      <alignment horizontal="left" vertical="center"/>
    </xf>
    <xf numFmtId="0" fontId="3" fillId="0" borderId="18" xfId="0" applyFont="1" applyBorder="1" applyAlignment="1">
      <alignment horizontal="center" wrapText="1"/>
    </xf>
    <xf numFmtId="0" fontId="0" fillId="0" borderId="17"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10" xfId="0" applyBorder="1" applyAlignment="1" applyProtection="1">
      <alignment horizontal="center" wrapText="1"/>
      <protection locked="0"/>
    </xf>
    <xf numFmtId="172" fontId="0" fillId="9" borderId="48" xfId="0" applyNumberFormat="1" applyFill="1" applyBorder="1" applyProtection="1">
      <protection locked="0"/>
    </xf>
    <xf numFmtId="172" fontId="0" fillId="9" borderId="49" xfId="0" applyNumberFormat="1" applyFill="1" applyBorder="1" applyProtection="1">
      <protection locked="0"/>
    </xf>
    <xf numFmtId="172" fontId="0" fillId="9" borderId="50" xfId="0" applyNumberFormat="1" applyFill="1" applyBorder="1" applyProtection="1">
      <protection locked="0"/>
    </xf>
  </cellXfs>
  <cellStyles count="11">
    <cellStyle name="Comma" xfId="1" builtinId="3"/>
    <cellStyle name="Comma 2" xfId="6" xr:uid="{00000000-0005-0000-0000-000000000000}"/>
    <cellStyle name="Comma 3" xfId="5" xr:uid="{00000000-0005-0000-0000-000001000000}"/>
    <cellStyle name="Comma 4" xfId="8" xr:uid="{00000000-0005-0000-0000-000002000000}"/>
    <cellStyle name="Currency" xfId="2" builtinId="4"/>
    <cellStyle name="Currency 2" xfId="7" xr:uid="{00000000-0005-0000-0000-000003000000}"/>
    <cellStyle name="Currency 3" xfId="10" xr:uid="{6CEA5994-4AF6-468E-B81A-1BB6759CC2AD}"/>
    <cellStyle name="Hyperlink" xfId="4" builtinId="8"/>
    <cellStyle name="Normal" xfId="0" builtinId="0"/>
    <cellStyle name="Normal 2" xfId="9" xr:uid="{79E21067-9FC6-4AF1-B08D-DF3391762148}"/>
    <cellStyle name="Percent" xfId="3" builtinId="5"/>
  </cellStyles>
  <dxfs count="11">
    <dxf>
      <font>
        <color rgb="FFFF0000"/>
      </font>
    </dxf>
    <dxf>
      <fill>
        <patternFill>
          <bgColor theme="0" tint="-0.24994659260841701"/>
        </patternFill>
      </fill>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B050"/>
      </font>
    </dxf>
    <dxf>
      <font>
        <color rgb="FF00B050"/>
      </font>
    </dxf>
    <dxf>
      <fill>
        <patternFill>
          <bgColor theme="0" tint="-0.2499465926084170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163285</xdr:colOff>
      <xdr:row>20</xdr:row>
      <xdr:rowOff>40822</xdr:rowOff>
    </xdr:from>
    <xdr:to>
      <xdr:col>9</xdr:col>
      <xdr:colOff>960164</xdr:colOff>
      <xdr:row>24</xdr:row>
      <xdr:rowOff>126547</xdr:rowOff>
    </xdr:to>
    <xdr:pic>
      <xdr:nvPicPr>
        <xdr:cNvPr id="7" name="Picture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4680856" y="3973286"/>
          <a:ext cx="1654129" cy="847725"/>
        </a:xfrm>
        <a:prstGeom prst="rect">
          <a:avLst/>
        </a:prstGeom>
      </xdr:spPr>
    </xdr:pic>
    <xdr:clientData/>
  </xdr:twoCellAnchor>
  <xdr:twoCellAnchor editAs="oneCell">
    <xdr:from>
      <xdr:col>2</xdr:col>
      <xdr:colOff>95263</xdr:colOff>
      <xdr:row>22</xdr:row>
      <xdr:rowOff>107156</xdr:rowOff>
    </xdr:from>
    <xdr:to>
      <xdr:col>3</xdr:col>
      <xdr:colOff>572216</xdr:colOff>
      <xdr:row>24</xdr:row>
      <xdr:rowOff>1111</xdr:rowOff>
    </xdr:to>
    <xdr:pic>
      <xdr:nvPicPr>
        <xdr:cNvPr id="4" name="Image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8701" y="4429125"/>
          <a:ext cx="1084171" cy="2590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hc-schl.gc.ca/en/professionals/project-funding-and-mortgage-financing/funding-programs/all-funding-programs/rental-construction-financing-initiative" TargetMode="External"/><Relationship Id="rId2" Type="http://schemas.openxmlformats.org/officeDocument/2006/relationships/hyperlink" Target="https://www.cmhc-schl.gc.ca/en/professionals/project-funding-and-mortgage-financing/mortgage-loan-insurance/multi-unit-insurance/mliselect" TargetMode="External"/><Relationship Id="rId1" Type="http://schemas.openxmlformats.org/officeDocument/2006/relationships/hyperlink" Target="https://www03.cmhc-schl.gc.ca/hmip-pimh/en"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zoomScale="70" zoomScaleNormal="70" workbookViewId="0">
      <selection activeCell="H30" sqref="H30"/>
    </sheetView>
  </sheetViews>
  <sheetFormatPr defaultColWidth="9.1796875" defaultRowHeight="14.5" x14ac:dyDescent="0.35"/>
  <cols>
    <col min="1" max="1" width="3.453125" customWidth="1"/>
    <col min="9" max="9" width="12.81640625" customWidth="1"/>
    <col min="10" max="10" width="22.54296875" bestFit="1" customWidth="1"/>
  </cols>
  <sheetData>
    <row r="1" spans="2:11" ht="15" thickBot="1" x14ac:dyDescent="0.4"/>
    <row r="2" spans="2:11" ht="19" thickBot="1" x14ac:dyDescent="0.5">
      <c r="I2" s="150" t="s">
        <v>0</v>
      </c>
      <c r="J2" s="151" t="s">
        <v>1</v>
      </c>
    </row>
    <row r="3" spans="2:11" ht="19" thickBot="1" x14ac:dyDescent="0.5">
      <c r="I3" s="152" t="s">
        <v>2</v>
      </c>
      <c r="J3" s="153" t="s">
        <v>242</v>
      </c>
    </row>
    <row r="5" spans="2:11" x14ac:dyDescent="0.35">
      <c r="B5" s="412" t="s">
        <v>3</v>
      </c>
      <c r="C5" s="412"/>
      <c r="D5" s="412"/>
      <c r="E5" s="412"/>
      <c r="F5" s="412"/>
      <c r="G5" s="412"/>
      <c r="H5" s="412"/>
      <c r="I5" s="412"/>
      <c r="J5" s="412"/>
      <c r="K5" s="412"/>
    </row>
    <row r="6" spans="2:11" x14ac:dyDescent="0.35">
      <c r="B6" s="412"/>
      <c r="C6" s="412"/>
      <c r="D6" s="412"/>
      <c r="E6" s="412"/>
      <c r="F6" s="412"/>
      <c r="G6" s="412"/>
      <c r="H6" s="412"/>
      <c r="I6" s="412"/>
      <c r="J6" s="412"/>
      <c r="K6" s="412"/>
    </row>
    <row r="7" spans="2:11" x14ac:dyDescent="0.35">
      <c r="B7" s="412"/>
      <c r="C7" s="412"/>
      <c r="D7" s="412"/>
      <c r="E7" s="412"/>
      <c r="F7" s="412"/>
      <c r="G7" s="412"/>
      <c r="H7" s="412"/>
      <c r="I7" s="412"/>
      <c r="J7" s="412"/>
      <c r="K7" s="412"/>
    </row>
    <row r="8" spans="2:11" x14ac:dyDescent="0.35">
      <c r="B8" s="412"/>
      <c r="C8" s="412"/>
      <c r="D8" s="412"/>
      <c r="E8" s="412"/>
      <c r="F8" s="412"/>
      <c r="G8" s="412"/>
      <c r="H8" s="412"/>
      <c r="I8" s="412"/>
      <c r="J8" s="412"/>
      <c r="K8" s="412"/>
    </row>
    <row r="9" spans="2:11" x14ac:dyDescent="0.35">
      <c r="B9" s="412"/>
      <c r="C9" s="412"/>
      <c r="D9" s="412"/>
      <c r="E9" s="412"/>
      <c r="F9" s="412"/>
      <c r="G9" s="412"/>
      <c r="H9" s="412"/>
      <c r="I9" s="412"/>
      <c r="J9" s="412"/>
      <c r="K9" s="412"/>
    </row>
    <row r="10" spans="2:11" x14ac:dyDescent="0.35">
      <c r="B10" s="412"/>
      <c r="C10" s="412"/>
      <c r="D10" s="412"/>
      <c r="E10" s="412"/>
      <c r="F10" s="412"/>
      <c r="G10" s="412"/>
      <c r="H10" s="412"/>
      <c r="I10" s="412"/>
      <c r="J10" s="412"/>
      <c r="K10" s="412"/>
    </row>
    <row r="11" spans="2:11" x14ac:dyDescent="0.35">
      <c r="B11" s="412"/>
      <c r="C11" s="412"/>
      <c r="D11" s="412"/>
      <c r="E11" s="412"/>
      <c r="F11" s="412"/>
      <c r="G11" s="412"/>
      <c r="H11" s="412"/>
      <c r="I11" s="412"/>
      <c r="J11" s="412"/>
      <c r="K11" s="412"/>
    </row>
    <row r="12" spans="2:11" x14ac:dyDescent="0.35">
      <c r="B12" s="412"/>
      <c r="C12" s="412"/>
      <c r="D12" s="412"/>
      <c r="E12" s="412"/>
      <c r="F12" s="412"/>
      <c r="G12" s="412"/>
      <c r="H12" s="412"/>
      <c r="I12" s="412"/>
      <c r="J12" s="412"/>
      <c r="K12" s="412"/>
    </row>
    <row r="13" spans="2:11" x14ac:dyDescent="0.35">
      <c r="B13" s="412"/>
      <c r="C13" s="412"/>
      <c r="D13" s="412"/>
      <c r="E13" s="412"/>
      <c r="F13" s="412"/>
      <c r="G13" s="412"/>
      <c r="H13" s="412"/>
      <c r="I13" s="412"/>
      <c r="J13" s="412"/>
      <c r="K13" s="412"/>
    </row>
    <row r="14" spans="2:11" x14ac:dyDescent="0.35">
      <c r="B14" s="412"/>
      <c r="C14" s="412"/>
      <c r="D14" s="412"/>
      <c r="E14" s="412"/>
      <c r="F14" s="412"/>
      <c r="G14" s="412"/>
      <c r="H14" s="412"/>
      <c r="I14" s="412"/>
      <c r="J14" s="412"/>
      <c r="K14" s="412"/>
    </row>
    <row r="15" spans="2:11" x14ac:dyDescent="0.35">
      <c r="B15" s="412"/>
      <c r="C15" s="412"/>
      <c r="D15" s="412"/>
      <c r="E15" s="412"/>
      <c r="F15" s="412"/>
      <c r="G15" s="412"/>
      <c r="H15" s="412"/>
      <c r="I15" s="412"/>
      <c r="J15" s="412"/>
      <c r="K15" s="412"/>
    </row>
    <row r="16" spans="2:11" x14ac:dyDescent="0.35">
      <c r="B16" s="412"/>
      <c r="C16" s="412"/>
      <c r="D16" s="412"/>
      <c r="E16" s="412"/>
      <c r="F16" s="412"/>
      <c r="G16" s="412"/>
      <c r="H16" s="412"/>
      <c r="I16" s="412"/>
      <c r="J16" s="412"/>
      <c r="K16" s="412"/>
    </row>
    <row r="17" spans="2:11" x14ac:dyDescent="0.35">
      <c r="B17" s="413" t="s">
        <v>4</v>
      </c>
      <c r="C17" s="413"/>
      <c r="D17" s="413"/>
      <c r="E17" s="413"/>
      <c r="F17" s="413"/>
      <c r="G17" s="413"/>
      <c r="H17" s="413"/>
      <c r="I17" s="413"/>
      <c r="J17" s="413"/>
      <c r="K17" s="413"/>
    </row>
    <row r="18" spans="2:11" x14ac:dyDescent="0.35">
      <c r="B18" s="413"/>
      <c r="C18" s="413"/>
      <c r="D18" s="413"/>
      <c r="E18" s="413"/>
      <c r="F18" s="413"/>
      <c r="G18" s="413"/>
      <c r="H18" s="413"/>
      <c r="I18" s="413"/>
      <c r="J18" s="413"/>
      <c r="K18" s="413"/>
    </row>
    <row r="19" spans="2:11" x14ac:dyDescent="0.35">
      <c r="B19" s="413"/>
      <c r="C19" s="413"/>
      <c r="D19" s="413"/>
      <c r="E19" s="413"/>
      <c r="F19" s="413"/>
      <c r="G19" s="413"/>
      <c r="H19" s="413"/>
      <c r="I19" s="413"/>
      <c r="J19" s="413"/>
      <c r="K19" s="413"/>
    </row>
    <row r="20" spans="2:11" x14ac:dyDescent="0.35">
      <c r="B20" s="413"/>
      <c r="C20" s="413"/>
      <c r="D20" s="413"/>
      <c r="E20" s="413"/>
      <c r="F20" s="413"/>
      <c r="G20" s="413"/>
      <c r="H20" s="413"/>
      <c r="I20" s="413"/>
      <c r="J20" s="413"/>
      <c r="K20" s="413"/>
    </row>
  </sheetData>
  <sheetProtection sheet="1"/>
  <mergeCells count="2">
    <mergeCell ref="B5:K16"/>
    <mergeCell ref="B17:K2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D48E4-E3AD-43B0-AA9C-1807EEF8089B}">
  <dimension ref="A1:AA36"/>
  <sheetViews>
    <sheetView showGridLines="0" tabSelected="1" topLeftCell="A2" zoomScale="80" zoomScaleNormal="80" workbookViewId="0">
      <selection activeCell="D7" sqref="D7"/>
    </sheetView>
  </sheetViews>
  <sheetFormatPr defaultRowHeight="14.5" x14ac:dyDescent="0.35"/>
  <cols>
    <col min="1" max="1" width="8.7265625" style="374"/>
    <col min="2" max="2" width="38.453125" style="374" customWidth="1"/>
    <col min="3" max="3" width="19.81640625" style="374" customWidth="1"/>
    <col min="4" max="4" width="17.6328125" style="374" customWidth="1"/>
    <col min="5" max="5" width="17.1796875" style="374" customWidth="1"/>
    <col min="6" max="6" width="8.7265625" style="374"/>
    <col min="7" max="7" width="15.81640625" style="374" customWidth="1"/>
    <col min="8" max="16" width="8.7265625" style="374"/>
    <col min="17" max="17" width="0" style="374" hidden="1" customWidth="1"/>
    <col min="18" max="26" width="8.7265625" style="374"/>
    <col min="27" max="28" width="0" style="374" hidden="1" customWidth="1"/>
    <col min="29" max="16384" width="8.7265625" style="374"/>
  </cols>
  <sheetData>
    <row r="1" spans="1:27" ht="25.15" customHeight="1" thickBot="1" x14ac:dyDescent="0.5">
      <c r="A1" s="300" t="s">
        <v>102</v>
      </c>
      <c r="B1" s="294"/>
      <c r="C1" s="294"/>
      <c r="D1" s="295"/>
    </row>
    <row r="2" spans="1:27" ht="25.15" customHeight="1" thickBot="1" x14ac:dyDescent="0.4"/>
    <row r="3" spans="1:27" ht="25.15" customHeight="1" thickBot="1" x14ac:dyDescent="0.55000000000000004">
      <c r="B3" s="415" t="s">
        <v>5</v>
      </c>
      <c r="C3" s="416"/>
      <c r="D3" s="417"/>
    </row>
    <row r="4" spans="1:27" ht="31.5" thickBot="1" x14ac:dyDescent="0.4">
      <c r="B4" s="404" t="s">
        <v>6</v>
      </c>
      <c r="C4" s="405" t="s">
        <v>7</v>
      </c>
      <c r="D4" s="409" t="s">
        <v>241</v>
      </c>
    </row>
    <row r="5" spans="1:27" x14ac:dyDescent="0.35">
      <c r="B5" s="375" t="s">
        <v>8</v>
      </c>
      <c r="C5" s="406"/>
      <c r="D5" s="482"/>
      <c r="AA5" s="374" t="s">
        <v>238</v>
      </c>
    </row>
    <row r="6" spans="1:27" x14ac:dyDescent="0.35">
      <c r="B6" s="376" t="s">
        <v>9</v>
      </c>
      <c r="C6" s="407"/>
      <c r="D6" s="483"/>
      <c r="AA6" s="374" t="s">
        <v>239</v>
      </c>
    </row>
    <row r="7" spans="1:27" x14ac:dyDescent="0.35">
      <c r="B7" s="376" t="s">
        <v>10</v>
      </c>
      <c r="C7" s="407"/>
      <c r="D7" s="483"/>
      <c r="AA7" s="374" t="s">
        <v>240</v>
      </c>
    </row>
    <row r="8" spans="1:27" x14ac:dyDescent="0.35">
      <c r="B8" s="376" t="s">
        <v>11</v>
      </c>
      <c r="C8" s="407"/>
      <c r="D8" s="483"/>
    </row>
    <row r="9" spans="1:27" x14ac:dyDescent="0.35">
      <c r="B9" s="377" t="s">
        <v>12</v>
      </c>
      <c r="C9" s="407"/>
      <c r="D9" s="483"/>
    </row>
    <row r="10" spans="1:27" x14ac:dyDescent="0.35">
      <c r="B10" s="410" t="s">
        <v>13</v>
      </c>
      <c r="C10" s="407"/>
      <c r="D10" s="483"/>
    </row>
    <row r="11" spans="1:27" ht="15" thickBot="1" x14ac:dyDescent="0.4">
      <c r="B11" s="411" t="s">
        <v>13</v>
      </c>
      <c r="C11" s="408"/>
      <c r="D11" s="484"/>
    </row>
    <row r="12" spans="1:27" x14ac:dyDescent="0.35">
      <c r="B12" s="375" t="s">
        <v>14</v>
      </c>
      <c r="C12" s="406"/>
      <c r="D12" s="482"/>
    </row>
    <row r="13" spans="1:27" x14ac:dyDescent="0.35">
      <c r="B13" s="376" t="s">
        <v>15</v>
      </c>
      <c r="C13" s="407"/>
      <c r="D13" s="483"/>
    </row>
    <row r="14" spans="1:27" x14ac:dyDescent="0.35">
      <c r="B14" s="376" t="s">
        <v>16</v>
      </c>
      <c r="C14" s="407"/>
      <c r="D14" s="483"/>
    </row>
    <row r="15" spans="1:27" x14ac:dyDescent="0.35">
      <c r="B15" s="376" t="s">
        <v>17</v>
      </c>
      <c r="C15" s="407"/>
      <c r="D15" s="483"/>
    </row>
    <row r="16" spans="1:27" x14ac:dyDescent="0.35">
      <c r="B16" s="376" t="s">
        <v>18</v>
      </c>
      <c r="C16" s="407"/>
      <c r="D16" s="483"/>
    </row>
    <row r="17" spans="2:8" x14ac:dyDescent="0.35">
      <c r="B17" s="376" t="s">
        <v>19</v>
      </c>
      <c r="C17" s="407"/>
      <c r="D17" s="483"/>
    </row>
    <row r="18" spans="2:8" x14ac:dyDescent="0.35">
      <c r="B18" s="376" t="s">
        <v>20</v>
      </c>
      <c r="C18" s="407"/>
      <c r="D18" s="483"/>
    </row>
    <row r="19" spans="2:8" x14ac:dyDescent="0.35">
      <c r="B19" s="376" t="s">
        <v>21</v>
      </c>
      <c r="C19" s="407"/>
      <c r="D19" s="483"/>
    </row>
    <row r="20" spans="2:8" x14ac:dyDescent="0.35">
      <c r="B20" s="376" t="s">
        <v>22</v>
      </c>
      <c r="C20" s="407"/>
      <c r="D20" s="483"/>
    </row>
    <row r="21" spans="2:8" x14ac:dyDescent="0.35">
      <c r="B21" s="376" t="s">
        <v>23</v>
      </c>
      <c r="C21" s="407"/>
      <c r="D21" s="483"/>
    </row>
    <row r="22" spans="2:8" x14ac:dyDescent="0.35">
      <c r="B22" s="377" t="s">
        <v>24</v>
      </c>
      <c r="C22" s="407"/>
      <c r="D22" s="483"/>
    </row>
    <row r="23" spans="2:8" x14ac:dyDescent="0.35">
      <c r="B23" s="410" t="s">
        <v>13</v>
      </c>
      <c r="C23" s="407"/>
      <c r="D23" s="483"/>
    </row>
    <row r="24" spans="2:8" ht="15" thickBot="1" x14ac:dyDescent="0.4">
      <c r="B24" s="411" t="s">
        <v>13</v>
      </c>
      <c r="C24" s="408"/>
      <c r="D24" s="484"/>
    </row>
    <row r="25" spans="2:8" x14ac:dyDescent="0.35">
      <c r="B25" s="375" t="s">
        <v>25</v>
      </c>
      <c r="C25" s="406"/>
      <c r="D25" s="482"/>
    </row>
    <row r="26" spans="2:8" x14ac:dyDescent="0.35">
      <c r="B26" s="376" t="s">
        <v>26</v>
      </c>
      <c r="C26" s="407"/>
      <c r="D26" s="483"/>
    </row>
    <row r="27" spans="2:8" x14ac:dyDescent="0.35">
      <c r="B27" s="376" t="s">
        <v>27</v>
      </c>
      <c r="C27" s="407"/>
      <c r="D27" s="483"/>
      <c r="E27" s="378"/>
      <c r="F27" s="378"/>
      <c r="G27" s="378"/>
      <c r="H27" s="378"/>
    </row>
    <row r="28" spans="2:8" x14ac:dyDescent="0.35">
      <c r="B28" s="376" t="s">
        <v>28</v>
      </c>
      <c r="C28" s="407"/>
      <c r="D28" s="483"/>
      <c r="E28" s="378"/>
      <c r="F28" s="378"/>
      <c r="G28" s="378"/>
      <c r="H28" s="378"/>
    </row>
    <row r="29" spans="2:8" x14ac:dyDescent="0.35">
      <c r="B29" s="376" t="s">
        <v>29</v>
      </c>
      <c r="C29" s="407"/>
      <c r="D29" s="483"/>
      <c r="E29" s="378"/>
      <c r="F29" s="378"/>
      <c r="G29" s="378"/>
      <c r="H29" s="378"/>
    </row>
    <row r="30" spans="2:8" x14ac:dyDescent="0.35">
      <c r="B30" s="376" t="s">
        <v>30</v>
      </c>
      <c r="C30" s="407"/>
      <c r="D30" s="483"/>
      <c r="E30" s="378"/>
      <c r="F30" s="378"/>
      <c r="G30" s="378"/>
      <c r="H30" s="378"/>
    </row>
    <row r="31" spans="2:8" x14ac:dyDescent="0.35">
      <c r="B31" s="376" t="s">
        <v>31</v>
      </c>
      <c r="C31" s="407"/>
      <c r="D31" s="483"/>
      <c r="E31" s="378"/>
      <c r="F31" s="378"/>
      <c r="G31" s="378"/>
      <c r="H31" s="378"/>
    </row>
    <row r="32" spans="2:8" ht="14.5" customHeight="1" x14ac:dyDescent="0.35">
      <c r="B32" s="376" t="s">
        <v>32</v>
      </c>
      <c r="C32" s="407"/>
      <c r="D32" s="483"/>
      <c r="E32" s="414"/>
      <c r="F32" s="379"/>
      <c r="G32" s="414"/>
      <c r="H32" s="378"/>
    </row>
    <row r="33" spans="2:8" x14ac:dyDescent="0.35">
      <c r="B33" s="410" t="s">
        <v>13</v>
      </c>
      <c r="C33" s="407"/>
      <c r="D33" s="483"/>
      <c r="E33" s="414"/>
      <c r="F33" s="380"/>
      <c r="G33" s="414"/>
      <c r="H33" s="378"/>
    </row>
    <row r="34" spans="2:8" ht="15" thickBot="1" x14ac:dyDescent="0.4">
      <c r="B34" s="411" t="s">
        <v>13</v>
      </c>
      <c r="C34" s="408"/>
      <c r="D34" s="484"/>
      <c r="E34" s="414"/>
      <c r="F34" s="379"/>
      <c r="G34" s="414"/>
      <c r="H34" s="378"/>
    </row>
    <row r="35" spans="2:8" ht="15" thickBot="1" x14ac:dyDescent="0.4">
      <c r="B35" s="381" t="s">
        <v>33</v>
      </c>
      <c r="C35" s="382">
        <f>SUM(C5:C34)</f>
        <v>0</v>
      </c>
      <c r="D35" s="383"/>
      <c r="E35" s="384"/>
      <c r="F35" s="379"/>
      <c r="G35" s="384"/>
      <c r="H35" s="378"/>
    </row>
    <row r="36" spans="2:8" x14ac:dyDescent="0.35">
      <c r="E36" s="378"/>
      <c r="F36" s="378"/>
      <c r="G36" s="378"/>
      <c r="H36" s="378"/>
    </row>
  </sheetData>
  <sheetProtection sheet="1" objects="1" scenarios="1"/>
  <mergeCells count="3">
    <mergeCell ref="E32:E34"/>
    <mergeCell ref="G32:G34"/>
    <mergeCell ref="B3:D3"/>
  </mergeCells>
  <dataValidations count="1">
    <dataValidation type="list" allowBlank="1" showInputMessage="1" showErrorMessage="1" sqref="D5:D34" xr:uid="{0B860220-D09A-43CE-88ED-065977140302}">
      <formula1>$AA$5:$AA$7</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74"/>
  <sheetViews>
    <sheetView showGridLines="0" zoomScale="80" zoomScaleNormal="80" workbookViewId="0">
      <selection activeCell="D36" sqref="D36"/>
    </sheetView>
  </sheetViews>
  <sheetFormatPr defaultColWidth="9.1796875" defaultRowHeight="14.5" x14ac:dyDescent="0.35"/>
  <cols>
    <col min="1" max="1" width="2.7265625" customWidth="1"/>
    <col min="2" max="2" width="61.26953125" customWidth="1"/>
    <col min="3" max="3" width="25.26953125" customWidth="1"/>
    <col min="4" max="4" width="28.26953125" customWidth="1"/>
    <col min="5" max="5" width="23.1796875" customWidth="1"/>
    <col min="6" max="6" width="23.26953125" customWidth="1"/>
    <col min="7" max="8" width="18.54296875" customWidth="1"/>
    <col min="9" max="9" width="21.26953125" customWidth="1"/>
    <col min="10" max="10" width="19.7265625" customWidth="1"/>
    <col min="11" max="11" width="26.1796875" customWidth="1"/>
    <col min="13" max="13" width="9.1796875" customWidth="1"/>
    <col min="14" max="14" width="11.81640625" customWidth="1"/>
    <col min="15" max="15" width="92.453125" hidden="1" customWidth="1"/>
    <col min="16" max="20" width="9.1796875" customWidth="1"/>
    <col min="21" max="21" width="23.26953125" customWidth="1"/>
  </cols>
  <sheetData>
    <row r="1" spans="1:15" ht="169.5" customHeight="1" x14ac:dyDescent="0.45">
      <c r="A1" s="307"/>
      <c r="B1" s="420" t="s">
        <v>34</v>
      </c>
      <c r="C1" s="421"/>
      <c r="D1" s="421"/>
      <c r="E1" s="421"/>
      <c r="F1" s="421"/>
      <c r="G1" s="421"/>
      <c r="H1" s="421"/>
      <c r="I1" s="421"/>
      <c r="J1" s="421"/>
      <c r="K1" s="422"/>
      <c r="L1" s="308"/>
      <c r="M1" s="1"/>
      <c r="N1" s="2"/>
    </row>
    <row r="2" spans="1:15" ht="18.5" x14ac:dyDescent="0.45">
      <c r="A2" s="199"/>
      <c r="B2" s="200"/>
      <c r="C2" s="200"/>
      <c r="D2" s="200"/>
      <c r="E2" s="200"/>
      <c r="F2" s="200"/>
      <c r="G2" s="199"/>
      <c r="H2" s="199"/>
      <c r="I2" s="199"/>
      <c r="J2" s="199"/>
      <c r="K2" s="199"/>
      <c r="L2" s="199"/>
      <c r="M2" s="92"/>
      <c r="N2" s="92"/>
    </row>
    <row r="3" spans="1:15" ht="21.75" customHeight="1" thickBot="1" x14ac:dyDescent="0.6">
      <c r="A3" s="423" t="s">
        <v>35</v>
      </c>
      <c r="B3" s="423"/>
      <c r="C3" s="423"/>
      <c r="D3" s="423"/>
      <c r="E3" s="423"/>
      <c r="F3" s="423"/>
      <c r="G3" s="423"/>
      <c r="H3" s="423"/>
      <c r="I3" s="423"/>
      <c r="J3" s="423"/>
      <c r="K3" s="423"/>
      <c r="L3" s="423"/>
      <c r="M3" s="1"/>
      <c r="N3" s="2"/>
    </row>
    <row r="4" spans="1:15" ht="18" customHeight="1" thickBot="1" x14ac:dyDescent="0.5">
      <c r="A4" s="66"/>
      <c r="B4" s="438" t="s">
        <v>36</v>
      </c>
      <c r="C4" s="439"/>
      <c r="D4" s="439"/>
      <c r="E4" s="439"/>
      <c r="F4" s="439"/>
      <c r="G4" s="439"/>
      <c r="H4" s="439"/>
      <c r="I4" s="439"/>
      <c r="J4" s="439"/>
      <c r="K4" s="440"/>
      <c r="L4" s="92"/>
      <c r="M4" s="92"/>
      <c r="N4" s="90"/>
    </row>
    <row r="5" spans="1:15" ht="18" customHeight="1" thickBot="1" x14ac:dyDescent="0.4">
      <c r="A5" s="66"/>
      <c r="B5" s="212"/>
      <c r="C5" s="213"/>
      <c r="D5" s="213"/>
      <c r="E5" s="213"/>
      <c r="F5" s="213"/>
      <c r="G5" s="213"/>
      <c r="H5" s="212"/>
      <c r="I5" s="212"/>
      <c r="J5" s="211"/>
      <c r="K5" s="212"/>
      <c r="L5" s="92"/>
      <c r="M5" s="92"/>
      <c r="N5" s="90"/>
      <c r="O5" s="66" t="s">
        <v>37</v>
      </c>
    </row>
    <row r="6" spans="1:15" ht="31.5" customHeight="1" thickBot="1" x14ac:dyDescent="0.4">
      <c r="A6" s="66"/>
      <c r="B6" s="203" t="s">
        <v>38</v>
      </c>
      <c r="C6" s="426"/>
      <c r="D6" s="427"/>
      <c r="E6" s="427"/>
      <c r="F6" s="427"/>
      <c r="G6" s="428"/>
      <c r="H6" s="190"/>
      <c r="I6" s="202"/>
      <c r="J6" s="174"/>
      <c r="K6" s="202"/>
      <c r="L6" s="92"/>
      <c r="M6" s="92"/>
      <c r="N6" s="90"/>
      <c r="O6" s="169" t="s">
        <v>39</v>
      </c>
    </row>
    <row r="7" spans="1:15" ht="15" thickBot="1" x14ac:dyDescent="0.4">
      <c r="A7" s="66"/>
      <c r="B7" s="189"/>
      <c r="C7" s="210"/>
      <c r="D7" s="210"/>
      <c r="E7" s="210"/>
      <c r="F7" s="210"/>
      <c r="G7" s="210"/>
      <c r="H7" s="189"/>
      <c r="I7" s="189"/>
      <c r="J7" s="193"/>
      <c r="K7" s="189"/>
      <c r="L7" s="92"/>
      <c r="M7" s="92"/>
      <c r="N7" s="90"/>
      <c r="O7" s="155" t="s">
        <v>40</v>
      </c>
    </row>
    <row r="8" spans="1:15" ht="19" thickBot="1" x14ac:dyDescent="0.5">
      <c r="A8" s="66"/>
      <c r="B8" s="438" t="s">
        <v>41</v>
      </c>
      <c r="C8" s="439"/>
      <c r="D8" s="439"/>
      <c r="E8" s="439"/>
      <c r="F8" s="439"/>
      <c r="G8" s="439"/>
      <c r="H8" s="439"/>
      <c r="I8" s="439"/>
      <c r="J8" s="439"/>
      <c r="K8" s="440"/>
      <c r="L8" s="92"/>
      <c r="M8" s="92"/>
      <c r="N8" s="90"/>
      <c r="O8" s="155" t="s">
        <v>42</v>
      </c>
    </row>
    <row r="9" spans="1:15" x14ac:dyDescent="0.35">
      <c r="A9" s="66"/>
      <c r="B9" s="191"/>
      <c r="C9" s="191"/>
      <c r="D9" s="191"/>
      <c r="E9" s="191"/>
      <c r="F9" s="191"/>
      <c r="G9" s="191"/>
      <c r="H9" s="191"/>
      <c r="I9" s="191"/>
      <c r="J9" s="211"/>
      <c r="K9" s="191"/>
      <c r="L9" s="92"/>
      <c r="M9" s="92"/>
      <c r="N9" s="90"/>
      <c r="O9" s="155" t="s">
        <v>43</v>
      </c>
    </row>
    <row r="10" spans="1:15" x14ac:dyDescent="0.35">
      <c r="A10" s="66"/>
      <c r="B10" s="173"/>
      <c r="C10" s="173"/>
      <c r="D10" s="173"/>
      <c r="E10" s="173"/>
      <c r="F10" s="173"/>
      <c r="G10" s="173"/>
      <c r="H10" s="173"/>
      <c r="I10" s="173"/>
      <c r="J10" s="174"/>
      <c r="K10" s="173"/>
      <c r="L10" s="92"/>
      <c r="M10" s="92"/>
      <c r="N10" s="90"/>
      <c r="O10" s="155"/>
    </row>
    <row r="11" spans="1:15" ht="29.15" customHeight="1" x14ac:dyDescent="0.35">
      <c r="A11" s="66"/>
      <c r="B11" s="175" t="s">
        <v>44</v>
      </c>
      <c r="C11" s="176" t="s">
        <v>45</v>
      </c>
      <c r="D11" s="177"/>
      <c r="E11" s="177"/>
      <c r="F11" s="177"/>
      <c r="G11" s="430" t="s">
        <v>46</v>
      </c>
      <c r="H11" s="430"/>
      <c r="I11" s="197"/>
      <c r="J11" s="178"/>
      <c r="K11" s="178"/>
      <c r="L11" s="92"/>
      <c r="M11" s="92"/>
      <c r="N11" s="90"/>
      <c r="O11" s="171" t="s">
        <v>47</v>
      </c>
    </row>
    <row r="12" spans="1:15" ht="30" customHeight="1" x14ac:dyDescent="0.35">
      <c r="A12" s="66"/>
      <c r="B12" s="175" t="s">
        <v>48</v>
      </c>
      <c r="C12" s="431" t="s">
        <v>49</v>
      </c>
      <c r="D12" s="432"/>
      <c r="E12" s="432"/>
      <c r="F12" s="433"/>
      <c r="G12" s="395" t="s">
        <v>50</v>
      </c>
      <c r="H12" s="396"/>
      <c r="I12" s="397"/>
      <c r="J12" s="178"/>
      <c r="K12" s="178"/>
      <c r="L12" s="92"/>
      <c r="M12" s="92"/>
      <c r="N12" s="90"/>
      <c r="O12" t="s">
        <v>51</v>
      </c>
    </row>
    <row r="13" spans="1:15" ht="32.15" customHeight="1" x14ac:dyDescent="0.35">
      <c r="A13" s="66"/>
      <c r="B13" s="175" t="s">
        <v>52</v>
      </c>
      <c r="C13" s="179" t="s">
        <v>53</v>
      </c>
      <c r="D13" s="180"/>
      <c r="E13" s="173"/>
      <c r="F13" s="173"/>
      <c r="G13" s="394" t="s">
        <v>54</v>
      </c>
      <c r="H13" s="394"/>
      <c r="I13" s="198"/>
      <c r="J13" s="178"/>
      <c r="K13" s="178"/>
      <c r="L13" s="92"/>
      <c r="M13" s="92"/>
      <c r="N13" s="90"/>
      <c r="O13" t="s">
        <v>55</v>
      </c>
    </row>
    <row r="14" spans="1:15" ht="33" customHeight="1" x14ac:dyDescent="0.35">
      <c r="A14" s="66"/>
      <c r="B14" s="175" t="s">
        <v>56</v>
      </c>
      <c r="C14" s="179" t="s">
        <v>57</v>
      </c>
      <c r="D14" s="173"/>
      <c r="E14" s="173"/>
      <c r="F14" s="173"/>
      <c r="G14" s="173"/>
      <c r="H14" s="173"/>
      <c r="I14" s="173"/>
      <c r="J14" s="174"/>
      <c r="K14" s="173"/>
      <c r="L14" s="92"/>
      <c r="M14" s="92"/>
      <c r="N14" s="90"/>
      <c r="O14" t="s">
        <v>58</v>
      </c>
    </row>
    <row r="15" spans="1:15" ht="15" thickBot="1" x14ac:dyDescent="0.4">
      <c r="A15" s="66"/>
      <c r="B15" s="189"/>
      <c r="C15" s="189"/>
      <c r="D15" s="189"/>
      <c r="E15" s="189"/>
      <c r="F15" s="189"/>
      <c r="G15" s="189"/>
      <c r="H15" s="189"/>
      <c r="I15" s="189"/>
      <c r="J15" s="193"/>
      <c r="K15" s="189"/>
      <c r="L15" s="92"/>
      <c r="M15" s="92"/>
      <c r="N15" s="90"/>
      <c r="O15" t="s">
        <v>59</v>
      </c>
    </row>
    <row r="16" spans="1:15" ht="19" thickBot="1" x14ac:dyDescent="0.5">
      <c r="A16" s="201"/>
      <c r="B16" s="386" t="s">
        <v>60</v>
      </c>
      <c r="C16" s="387"/>
      <c r="D16" s="387"/>
      <c r="E16" s="387"/>
      <c r="F16" s="387"/>
      <c r="G16" s="387"/>
      <c r="H16" s="387"/>
      <c r="I16" s="387"/>
      <c r="J16" s="387"/>
      <c r="K16" s="388"/>
      <c r="L16" s="92"/>
      <c r="M16" s="92"/>
      <c r="N16" s="90"/>
    </row>
    <row r="17" spans="1:15" ht="19" thickBot="1" x14ac:dyDescent="0.5">
      <c r="A17" s="201"/>
      <c r="B17" s="204"/>
      <c r="C17" s="204"/>
      <c r="D17" s="205"/>
      <c r="E17" s="206"/>
      <c r="F17" s="191"/>
      <c r="G17" s="191"/>
      <c r="H17" s="191"/>
      <c r="I17" s="207"/>
      <c r="J17" s="208"/>
      <c r="K17" s="191"/>
      <c r="L17" s="92"/>
      <c r="M17" s="92"/>
      <c r="N17" s="90"/>
      <c r="O17" s="66" t="s">
        <v>61</v>
      </c>
    </row>
    <row r="18" spans="1:15" ht="14.5" customHeight="1" x14ac:dyDescent="0.35">
      <c r="A18" s="201"/>
      <c r="B18" s="429" t="s">
        <v>62</v>
      </c>
      <c r="C18" s="184" t="s">
        <v>63</v>
      </c>
      <c r="D18" s="192"/>
      <c r="E18" s="289"/>
      <c r="F18" s="190"/>
      <c r="G18" s="173"/>
      <c r="H18" s="173"/>
      <c r="I18" s="182"/>
      <c r="J18" s="183"/>
      <c r="K18" s="173"/>
      <c r="L18" s="92"/>
      <c r="M18" s="92"/>
      <c r="N18" s="90"/>
      <c r="O18" s="66" t="s">
        <v>234</v>
      </c>
    </row>
    <row r="19" spans="1:15" x14ac:dyDescent="0.35">
      <c r="A19" s="201"/>
      <c r="B19" s="429"/>
      <c r="C19" s="185" t="s">
        <v>64</v>
      </c>
      <c r="D19" s="192"/>
      <c r="E19" s="290"/>
      <c r="F19" s="190"/>
      <c r="G19" s="173"/>
      <c r="H19" s="173"/>
      <c r="I19" s="182"/>
      <c r="J19" s="183"/>
      <c r="K19" s="173"/>
      <c r="L19" s="92"/>
      <c r="M19" s="92"/>
      <c r="N19" s="90"/>
      <c r="O19" s="196">
        <f>C6</f>
        <v>0</v>
      </c>
    </row>
    <row r="20" spans="1:15" ht="15" thickBot="1" x14ac:dyDescent="0.4">
      <c r="A20" s="201"/>
      <c r="B20" s="429"/>
      <c r="C20" s="185" t="s">
        <v>65</v>
      </c>
      <c r="D20" s="192"/>
      <c r="E20" s="291"/>
      <c r="F20" s="190"/>
      <c r="G20" s="180"/>
      <c r="H20" s="173"/>
      <c r="I20" s="182"/>
      <c r="J20" s="183"/>
      <c r="K20" s="173"/>
      <c r="L20" s="92"/>
      <c r="M20" s="92"/>
      <c r="N20" s="90"/>
      <c r="O20" s="66" t="s">
        <v>66</v>
      </c>
    </row>
    <row r="21" spans="1:15" ht="18.5" x14ac:dyDescent="0.45">
      <c r="A21" s="201"/>
      <c r="B21" s="181"/>
      <c r="C21" s="178"/>
      <c r="D21" s="174"/>
      <c r="E21" s="191"/>
      <c r="F21" s="178"/>
      <c r="G21" s="173"/>
      <c r="H21" s="173"/>
      <c r="I21" s="182"/>
      <c r="J21" s="183"/>
      <c r="K21" s="173"/>
      <c r="L21" s="92"/>
      <c r="M21" s="92"/>
      <c r="N21" s="90"/>
    </row>
    <row r="22" spans="1:15" ht="18.649999999999999" customHeight="1" x14ac:dyDescent="0.35">
      <c r="A22" s="201"/>
      <c r="B22" s="429" t="s">
        <v>67</v>
      </c>
      <c r="C22" s="176" t="s">
        <v>68</v>
      </c>
      <c r="D22" s="178"/>
      <c r="E22" s="173"/>
      <c r="F22" s="178"/>
      <c r="G22" s="173"/>
      <c r="H22" s="173"/>
      <c r="I22" s="182"/>
      <c r="J22" s="178"/>
      <c r="K22" s="173"/>
      <c r="L22" s="92"/>
      <c r="M22" s="92"/>
      <c r="N22" s="90"/>
    </row>
    <row r="23" spans="1:15" ht="18" customHeight="1" x14ac:dyDescent="0.35">
      <c r="A23" s="201"/>
      <c r="B23" s="429"/>
      <c r="C23" s="178" t="s">
        <v>69</v>
      </c>
      <c r="D23" s="178"/>
      <c r="E23" s="173"/>
      <c r="F23" s="178"/>
      <c r="G23" s="173"/>
      <c r="H23" s="173"/>
      <c r="I23" s="182"/>
      <c r="J23" s="178"/>
      <c r="K23" s="173"/>
      <c r="L23" s="92"/>
      <c r="M23" s="92"/>
      <c r="N23" s="90"/>
    </row>
    <row r="24" spans="1:15" ht="17.5" customHeight="1" x14ac:dyDescent="0.35">
      <c r="A24" s="201"/>
      <c r="B24" s="429"/>
      <c r="C24" s="178" t="s">
        <v>70</v>
      </c>
      <c r="D24" s="178"/>
      <c r="E24" s="173"/>
      <c r="F24" s="178"/>
      <c r="G24" s="173"/>
      <c r="H24" s="173"/>
      <c r="I24" s="182"/>
      <c r="J24" s="178"/>
      <c r="K24" s="173"/>
      <c r="L24" s="92"/>
      <c r="M24" s="92"/>
      <c r="N24" s="90"/>
    </row>
    <row r="25" spans="1:15" ht="16.5" customHeight="1" x14ac:dyDescent="0.35">
      <c r="A25" s="201"/>
      <c r="B25" s="186"/>
      <c r="C25" s="187" t="s">
        <v>71</v>
      </c>
      <c r="D25" s="178"/>
      <c r="E25" s="173"/>
      <c r="F25" s="178"/>
      <c r="G25" s="173"/>
      <c r="H25" s="173"/>
      <c r="I25" s="182"/>
      <c r="J25" s="178"/>
      <c r="K25" s="173"/>
      <c r="L25" s="92"/>
      <c r="M25" s="92"/>
      <c r="N25" s="90"/>
    </row>
    <row r="26" spans="1:15" ht="21" customHeight="1" thickBot="1" x14ac:dyDescent="0.4">
      <c r="A26" s="201"/>
      <c r="B26" s="214"/>
      <c r="C26" s="215" t="s">
        <v>72</v>
      </c>
      <c r="D26" s="216"/>
      <c r="E26" s="189"/>
      <c r="F26" s="216"/>
      <c r="G26" s="189"/>
      <c r="H26" s="189"/>
      <c r="I26" s="194"/>
      <c r="J26" s="216"/>
      <c r="K26" s="189"/>
      <c r="L26" s="92"/>
      <c r="M26" s="92"/>
      <c r="N26" s="90"/>
    </row>
    <row r="27" spans="1:15" ht="18.649999999999999" customHeight="1" thickBot="1" x14ac:dyDescent="0.55000000000000004">
      <c r="A27" s="201"/>
      <c r="B27" s="389"/>
      <c r="C27" s="390"/>
      <c r="D27" s="390"/>
      <c r="E27" s="390" t="s">
        <v>73</v>
      </c>
      <c r="F27" s="390"/>
      <c r="G27" s="390"/>
      <c r="H27" s="390"/>
      <c r="I27" s="390"/>
      <c r="J27" s="390"/>
      <c r="K27" s="391"/>
      <c r="L27" s="92"/>
      <c r="M27" s="92"/>
      <c r="N27" s="90"/>
    </row>
    <row r="28" spans="1:15" ht="15" thickBot="1" x14ac:dyDescent="0.4">
      <c r="A28" s="1"/>
      <c r="B28" s="392"/>
      <c r="C28" s="393"/>
      <c r="D28" s="393"/>
      <c r="E28" s="393"/>
      <c r="F28" s="393"/>
      <c r="G28" s="393"/>
      <c r="H28" s="393"/>
      <c r="I28" s="217" t="s">
        <v>74</v>
      </c>
      <c r="J28" s="218" t="s">
        <v>75</v>
      </c>
      <c r="K28" s="219"/>
      <c r="L28" s="92"/>
      <c r="M28" s="92"/>
      <c r="N28" s="90"/>
    </row>
    <row r="29" spans="1:15" ht="29.5" customHeight="1" x14ac:dyDescent="0.35">
      <c r="A29" s="1"/>
      <c r="B29" s="434" t="s">
        <v>76</v>
      </c>
      <c r="C29" s="434" t="s">
        <v>77</v>
      </c>
      <c r="D29" s="434" t="s">
        <v>78</v>
      </c>
      <c r="E29" s="424" t="s">
        <v>79</v>
      </c>
      <c r="F29" s="424" t="s">
        <v>80</v>
      </c>
      <c r="G29" s="424" t="str">
        <f>IF(C6=O8,O15,IF(C6=O9,O14,IF(C6=O6,O12,IF(C6=O7,O13,""))))</f>
        <v/>
      </c>
      <c r="H29" s="418" t="s">
        <v>81</v>
      </c>
      <c r="I29" s="436" t="s">
        <v>82</v>
      </c>
      <c r="J29" s="437" t="s">
        <v>82</v>
      </c>
      <c r="K29" s="441" t="s">
        <v>83</v>
      </c>
      <c r="L29" s="92"/>
      <c r="M29" s="92"/>
      <c r="N29" s="10"/>
    </row>
    <row r="30" spans="1:15" ht="27.65" customHeight="1" x14ac:dyDescent="0.35">
      <c r="A30" s="1"/>
      <c r="B30" s="435"/>
      <c r="C30" s="435"/>
      <c r="D30" s="435"/>
      <c r="E30" s="425"/>
      <c r="F30" s="425"/>
      <c r="G30" s="425"/>
      <c r="H30" s="419"/>
      <c r="I30" s="436"/>
      <c r="J30" s="437"/>
      <c r="K30" s="442"/>
      <c r="L30" s="92"/>
      <c r="M30" s="92"/>
      <c r="N30" s="13"/>
    </row>
    <row r="31" spans="1:15" x14ac:dyDescent="0.35">
      <c r="A31" s="60">
        <v>13</v>
      </c>
      <c r="B31" s="312" t="s">
        <v>84</v>
      </c>
      <c r="C31" s="226"/>
      <c r="D31" s="254"/>
      <c r="E31" s="230"/>
      <c r="F31" s="56"/>
      <c r="G31" s="56"/>
      <c r="H31" s="327"/>
      <c r="I31" s="332">
        <f>E31*D31</f>
        <v>0</v>
      </c>
      <c r="J31" s="333">
        <f>I31*12</f>
        <v>0</v>
      </c>
      <c r="K31" s="329"/>
      <c r="L31" s="92"/>
      <c r="M31" s="92"/>
      <c r="N31" s="2"/>
    </row>
    <row r="32" spans="1:15" x14ac:dyDescent="0.35">
      <c r="A32" s="60"/>
      <c r="B32" s="312" t="s">
        <v>85</v>
      </c>
      <c r="C32" s="226"/>
      <c r="D32" s="254"/>
      <c r="E32" s="56"/>
      <c r="F32" s="230"/>
      <c r="G32" s="230"/>
      <c r="H32" s="328">
        <f>IFERROR(F32/G32,0)</f>
        <v>0</v>
      </c>
      <c r="I32" s="334">
        <f>F32*D32</f>
        <v>0</v>
      </c>
      <c r="J32" s="335">
        <f t="shared" ref="J32:J44" si="0">I32*12</f>
        <v>0</v>
      </c>
      <c r="K32" s="329"/>
      <c r="L32" s="92"/>
      <c r="M32" s="92"/>
      <c r="N32" s="90"/>
    </row>
    <row r="33" spans="1:20" x14ac:dyDescent="0.35">
      <c r="A33" s="60">
        <v>14</v>
      </c>
      <c r="B33" s="312" t="s">
        <v>86</v>
      </c>
      <c r="C33" s="226"/>
      <c r="D33" s="254"/>
      <c r="E33" s="230"/>
      <c r="F33" s="56"/>
      <c r="G33" s="56"/>
      <c r="H33" s="327"/>
      <c r="I33" s="334">
        <f>E33*D33</f>
        <v>0</v>
      </c>
      <c r="J33" s="335">
        <f t="shared" si="0"/>
        <v>0</v>
      </c>
      <c r="K33" s="329"/>
      <c r="L33" s="92"/>
      <c r="M33" s="92"/>
      <c r="N33" s="2"/>
      <c r="T33" s="54"/>
    </row>
    <row r="34" spans="1:20" ht="15.5" x14ac:dyDescent="0.45">
      <c r="A34" s="60"/>
      <c r="B34" s="312" t="s">
        <v>87</v>
      </c>
      <c r="C34" s="226"/>
      <c r="D34" s="254"/>
      <c r="E34" s="56"/>
      <c r="F34" s="230"/>
      <c r="G34" s="230"/>
      <c r="H34" s="328">
        <f>IFERROR(F34/G34,0)</f>
        <v>0</v>
      </c>
      <c r="I34" s="334">
        <f>F34*D34</f>
        <v>0</v>
      </c>
      <c r="J34" s="335">
        <f t="shared" si="0"/>
        <v>0</v>
      </c>
      <c r="K34" s="329"/>
      <c r="L34" s="92"/>
      <c r="M34" s="92"/>
      <c r="N34" s="2"/>
      <c r="T34" s="55"/>
    </row>
    <row r="35" spans="1:20" x14ac:dyDescent="0.35">
      <c r="A35" s="60">
        <v>16</v>
      </c>
      <c r="B35" s="312" t="s">
        <v>88</v>
      </c>
      <c r="C35" s="226"/>
      <c r="D35" s="254"/>
      <c r="E35" s="230"/>
      <c r="F35" s="56"/>
      <c r="G35" s="56"/>
      <c r="H35" s="327"/>
      <c r="I35" s="334">
        <f>E35*D35</f>
        <v>0</v>
      </c>
      <c r="J35" s="335">
        <f t="shared" si="0"/>
        <v>0</v>
      </c>
      <c r="K35" s="329"/>
      <c r="L35" s="92"/>
      <c r="M35" s="92"/>
      <c r="N35" s="2"/>
    </row>
    <row r="36" spans="1:20" x14ac:dyDescent="0.35">
      <c r="A36" s="60"/>
      <c r="B36" s="312" t="s">
        <v>89</v>
      </c>
      <c r="C36" s="226"/>
      <c r="D36" s="254"/>
      <c r="E36" s="56"/>
      <c r="F36" s="230"/>
      <c r="G36" s="230"/>
      <c r="H36" s="328">
        <f>IFERROR(F36/G36,0)</f>
        <v>0</v>
      </c>
      <c r="I36" s="334">
        <f>F36*D36</f>
        <v>0</v>
      </c>
      <c r="J36" s="335">
        <f t="shared" si="0"/>
        <v>0</v>
      </c>
      <c r="K36" s="329"/>
      <c r="L36" s="92"/>
      <c r="M36" s="92"/>
      <c r="N36" s="2"/>
    </row>
    <row r="37" spans="1:20" x14ac:dyDescent="0.35">
      <c r="A37" s="60">
        <v>18</v>
      </c>
      <c r="B37" s="312" t="s">
        <v>90</v>
      </c>
      <c r="C37" s="226"/>
      <c r="D37" s="254"/>
      <c r="E37" s="230"/>
      <c r="F37" s="56"/>
      <c r="G37" s="56"/>
      <c r="H37" s="327"/>
      <c r="I37" s="334">
        <f>E37*D37</f>
        <v>0</v>
      </c>
      <c r="J37" s="335">
        <f t="shared" si="0"/>
        <v>0</v>
      </c>
      <c r="K37" s="329"/>
      <c r="L37" s="92"/>
      <c r="M37" s="92"/>
      <c r="N37" s="2"/>
    </row>
    <row r="38" spans="1:20" x14ac:dyDescent="0.35">
      <c r="A38" s="60"/>
      <c r="B38" s="312" t="s">
        <v>91</v>
      </c>
      <c r="C38" s="226"/>
      <c r="D38" s="254"/>
      <c r="E38" s="56"/>
      <c r="F38" s="230"/>
      <c r="G38" s="230"/>
      <c r="H38" s="328">
        <f>IFERROR(F38/G38,0)</f>
        <v>0</v>
      </c>
      <c r="I38" s="334">
        <f>F38*D38</f>
        <v>0</v>
      </c>
      <c r="J38" s="335">
        <f t="shared" si="0"/>
        <v>0</v>
      </c>
      <c r="K38" s="329"/>
      <c r="L38" s="92"/>
      <c r="M38" s="92"/>
      <c r="N38" s="2"/>
    </row>
    <row r="39" spans="1:20" x14ac:dyDescent="0.35">
      <c r="A39" s="60"/>
      <c r="B39" s="312" t="s">
        <v>92</v>
      </c>
      <c r="C39" s="226"/>
      <c r="D39" s="254"/>
      <c r="E39" s="230"/>
      <c r="F39" s="56"/>
      <c r="G39" s="56"/>
      <c r="H39" s="327"/>
      <c r="I39" s="334">
        <f>E39*D39</f>
        <v>0</v>
      </c>
      <c r="J39" s="335">
        <f t="shared" si="0"/>
        <v>0</v>
      </c>
      <c r="K39" s="329"/>
      <c r="L39" s="92"/>
      <c r="M39" s="92"/>
      <c r="N39" s="2"/>
    </row>
    <row r="40" spans="1:20" x14ac:dyDescent="0.35">
      <c r="A40" s="60"/>
      <c r="B40" s="312" t="s">
        <v>93</v>
      </c>
      <c r="C40" s="226"/>
      <c r="D40" s="254"/>
      <c r="E40" s="56"/>
      <c r="F40" s="230"/>
      <c r="G40" s="230"/>
      <c r="H40" s="328">
        <f>IFERROR(F40/G40,0)</f>
        <v>0</v>
      </c>
      <c r="I40" s="334">
        <f t="shared" ref="I40" si="1">F40*D40</f>
        <v>0</v>
      </c>
      <c r="J40" s="335">
        <f t="shared" si="0"/>
        <v>0</v>
      </c>
      <c r="K40" s="329"/>
      <c r="L40" s="92"/>
      <c r="M40" s="92"/>
      <c r="N40" s="2"/>
    </row>
    <row r="41" spans="1:20" ht="15" x14ac:dyDescent="0.35">
      <c r="A41" s="60"/>
      <c r="B41" s="313" t="s">
        <v>94</v>
      </c>
      <c r="C41" s="226"/>
      <c r="D41" s="254"/>
      <c r="E41" s="56"/>
      <c r="F41" s="230"/>
      <c r="G41" s="56"/>
      <c r="H41" s="328">
        <f>IF(F41&lt;&gt;0,100%,0)</f>
        <v>0</v>
      </c>
      <c r="I41" s="334">
        <f>F41*D41</f>
        <v>0</v>
      </c>
      <c r="J41" s="335">
        <f t="shared" si="0"/>
        <v>0</v>
      </c>
      <c r="K41" s="329"/>
      <c r="L41" s="92"/>
      <c r="M41" s="92"/>
      <c r="N41" s="2"/>
    </row>
    <row r="42" spans="1:20" x14ac:dyDescent="0.35">
      <c r="A42" s="60"/>
      <c r="B42" s="313" t="s">
        <v>95</v>
      </c>
      <c r="C42" s="226"/>
      <c r="D42" s="254"/>
      <c r="E42" s="56"/>
      <c r="F42" s="230"/>
      <c r="G42" s="56"/>
      <c r="H42" s="328">
        <f t="shared" ref="H42:H44" si="2">IF(F42&lt;&gt;0,100%,0)</f>
        <v>0</v>
      </c>
      <c r="I42" s="334">
        <f t="shared" ref="I42:I43" si="3">F42*D42</f>
        <v>0</v>
      </c>
      <c r="J42" s="335">
        <f t="shared" si="0"/>
        <v>0</v>
      </c>
      <c r="K42" s="329"/>
      <c r="L42" s="92"/>
      <c r="M42" s="92"/>
      <c r="N42" s="2"/>
    </row>
    <row r="43" spans="1:20" ht="15" x14ac:dyDescent="0.35">
      <c r="A43" s="60"/>
      <c r="B43" s="313" t="s">
        <v>96</v>
      </c>
      <c r="C43" s="226"/>
      <c r="D43" s="254"/>
      <c r="E43" s="58"/>
      <c r="F43" s="230"/>
      <c r="G43" s="59"/>
      <c r="H43" s="328">
        <f t="shared" si="2"/>
        <v>0</v>
      </c>
      <c r="I43" s="334">
        <f t="shared" si="3"/>
        <v>0</v>
      </c>
      <c r="J43" s="335">
        <f t="shared" si="0"/>
        <v>0</v>
      </c>
      <c r="K43" s="329"/>
      <c r="L43" s="92"/>
      <c r="M43" s="92"/>
      <c r="N43" s="2"/>
    </row>
    <row r="44" spans="1:20" x14ac:dyDescent="0.35">
      <c r="A44" s="60"/>
      <c r="B44" s="315" t="s">
        <v>97</v>
      </c>
      <c r="C44" s="226"/>
      <c r="D44" s="254"/>
      <c r="E44" s="56"/>
      <c r="F44" s="230"/>
      <c r="G44" s="61"/>
      <c r="H44" s="328">
        <f t="shared" si="2"/>
        <v>0</v>
      </c>
      <c r="I44" s="336">
        <f>F44*D44</f>
        <v>0</v>
      </c>
      <c r="J44" s="337">
        <f t="shared" si="0"/>
        <v>0</v>
      </c>
      <c r="K44" s="329"/>
      <c r="L44" s="92"/>
      <c r="M44" s="92"/>
      <c r="N44" s="2"/>
    </row>
    <row r="45" spans="1:20" x14ac:dyDescent="0.35">
      <c r="A45" s="60"/>
      <c r="B45" s="314" t="s">
        <v>98</v>
      </c>
      <c r="C45" s="5"/>
      <c r="D45" s="62"/>
      <c r="E45" s="5"/>
      <c r="F45" s="52"/>
      <c r="G45" s="5"/>
      <c r="H45" s="113"/>
      <c r="I45" s="52"/>
      <c r="J45" s="52"/>
      <c r="K45" s="116"/>
      <c r="L45" s="92"/>
      <c r="M45" s="92"/>
      <c r="N45" s="2"/>
    </row>
    <row r="46" spans="1:20" x14ac:dyDescent="0.35">
      <c r="A46" s="60"/>
      <c r="B46" s="253"/>
      <c r="C46" s="257"/>
      <c r="D46" s="254"/>
      <c r="E46" s="56"/>
      <c r="F46" s="230"/>
      <c r="G46" s="230"/>
      <c r="H46" s="328">
        <f>IFERROR(F46/G46,0)</f>
        <v>0</v>
      </c>
      <c r="I46" s="332">
        <f>F46*D46</f>
        <v>0</v>
      </c>
      <c r="J46" s="333">
        <f t="shared" ref="J46:J48" si="4">I46*12</f>
        <v>0</v>
      </c>
      <c r="K46" s="330"/>
      <c r="L46" s="92"/>
      <c r="M46" s="92"/>
      <c r="N46" s="2"/>
    </row>
    <row r="47" spans="1:20" x14ac:dyDescent="0.35">
      <c r="A47" s="60"/>
      <c r="B47" s="255"/>
      <c r="C47" s="257"/>
      <c r="D47" s="254"/>
      <c r="E47" s="56"/>
      <c r="F47" s="230"/>
      <c r="G47" s="230"/>
      <c r="H47" s="328">
        <f>IFERROR(F47/G47,0)</f>
        <v>0</v>
      </c>
      <c r="I47" s="334">
        <f>F47*D47</f>
        <v>0</v>
      </c>
      <c r="J47" s="335">
        <f t="shared" si="4"/>
        <v>0</v>
      </c>
      <c r="K47" s="330"/>
      <c r="L47" s="92"/>
      <c r="M47" s="92"/>
      <c r="N47" s="2"/>
    </row>
    <row r="48" spans="1:20" x14ac:dyDescent="0.35">
      <c r="A48" s="60"/>
      <c r="B48" s="256"/>
      <c r="C48" s="257"/>
      <c r="D48" s="254"/>
      <c r="E48" s="56"/>
      <c r="F48" s="230"/>
      <c r="G48" s="230"/>
      <c r="H48" s="328">
        <f>IFERROR(F48/G48,0)</f>
        <v>0</v>
      </c>
      <c r="I48" s="336">
        <f>F48*D48</f>
        <v>0</v>
      </c>
      <c r="J48" s="337">
        <f t="shared" si="4"/>
        <v>0</v>
      </c>
      <c r="K48" s="330"/>
      <c r="L48" s="92"/>
      <c r="M48" s="92"/>
      <c r="N48" s="2"/>
    </row>
    <row r="49" spans="1:14" x14ac:dyDescent="0.35">
      <c r="A49" s="60"/>
      <c r="B49" s="314" t="s">
        <v>99</v>
      </c>
      <c r="C49" s="63"/>
      <c r="D49" s="62"/>
      <c r="E49" s="5"/>
      <c r="F49" s="52"/>
      <c r="G49" s="52"/>
      <c r="H49" s="113"/>
      <c r="I49" s="52"/>
      <c r="J49" s="52"/>
      <c r="K49" s="116"/>
      <c r="L49" s="92"/>
      <c r="M49" s="92"/>
      <c r="N49" s="2"/>
    </row>
    <row r="50" spans="1:14" x14ac:dyDescent="0.35">
      <c r="A50" s="60"/>
      <c r="B50" s="253"/>
      <c r="C50" s="226"/>
      <c r="D50" s="254"/>
      <c r="E50" s="230"/>
      <c r="F50" s="56"/>
      <c r="G50" s="56"/>
      <c r="H50" s="327"/>
      <c r="I50" s="332">
        <f>E50*D50</f>
        <v>0</v>
      </c>
      <c r="J50" s="333">
        <f>I50*12</f>
        <v>0</v>
      </c>
      <c r="K50" s="330"/>
      <c r="L50" s="92"/>
      <c r="M50" s="92"/>
      <c r="N50" s="2"/>
    </row>
    <row r="51" spans="1:14" x14ac:dyDescent="0.35">
      <c r="A51" s="60"/>
      <c r="B51" s="255"/>
      <c r="C51" s="226"/>
      <c r="D51" s="254"/>
      <c r="E51" s="230"/>
      <c r="F51" s="56"/>
      <c r="G51" s="56"/>
      <c r="H51" s="327"/>
      <c r="I51" s="334">
        <f t="shared" ref="I51:I52" si="5">E51*D51</f>
        <v>0</v>
      </c>
      <c r="J51" s="335">
        <f t="shared" ref="J51:J52" si="6">I51*12</f>
        <v>0</v>
      </c>
      <c r="K51" s="330"/>
      <c r="L51" s="92"/>
      <c r="M51" s="92"/>
      <c r="N51" s="2"/>
    </row>
    <row r="52" spans="1:14" ht="15" thickBot="1" x14ac:dyDescent="0.4">
      <c r="A52" s="60"/>
      <c r="B52" s="256"/>
      <c r="C52" s="226"/>
      <c r="D52" s="254"/>
      <c r="E52" s="230"/>
      <c r="F52" s="56"/>
      <c r="G52" s="56"/>
      <c r="H52" s="327"/>
      <c r="I52" s="336">
        <f t="shared" si="5"/>
        <v>0</v>
      </c>
      <c r="J52" s="335">
        <f t="shared" si="6"/>
        <v>0</v>
      </c>
      <c r="K52" s="330"/>
      <c r="L52" s="92"/>
      <c r="M52" s="92"/>
      <c r="N52" s="2"/>
    </row>
    <row r="53" spans="1:14" ht="15" thickBot="1" x14ac:dyDescent="0.4">
      <c r="A53" s="60"/>
      <c r="B53" s="259" t="s">
        <v>100</v>
      </c>
      <c r="C53" s="221">
        <f>SUMPRODUCT(C31:C42,D31:D42)+SUMPRODUCT(C46:C48,D46:D48)+SUMPRODUCT(C50:C52,D50:D52)+S_Area+S_Area2</f>
        <v>0</v>
      </c>
      <c r="J53" s="64">
        <f>SUM(J31:J52)</f>
        <v>0</v>
      </c>
      <c r="L53" s="92"/>
      <c r="M53" s="92"/>
      <c r="N53" s="2"/>
    </row>
    <row r="54" spans="1:14" ht="15" thickBot="1" x14ac:dyDescent="0.4">
      <c r="A54" s="60"/>
      <c r="B54" s="258" t="s">
        <v>101</v>
      </c>
      <c r="C54" s="13"/>
      <c r="D54" s="220">
        <f>SUM(D31:D53)</f>
        <v>0</v>
      </c>
      <c r="E54" s="13"/>
      <c r="F54" s="252">
        <f>+D32+D34+D36+D38+D40+D41+D42+D43+D44+D46+D47+D48</f>
        <v>0</v>
      </c>
      <c r="G54" s="13"/>
      <c r="H54" s="65"/>
      <c r="I54" s="12"/>
      <c r="L54" s="92"/>
      <c r="M54" s="92"/>
      <c r="N54" s="2"/>
    </row>
    <row r="55" spans="1:14" x14ac:dyDescent="0.35">
      <c r="A55" s="60"/>
      <c r="B55" s="2"/>
      <c r="C55" s="13"/>
      <c r="D55" s="31"/>
      <c r="E55" s="13"/>
      <c r="F55" s="13"/>
      <c r="G55" s="13"/>
      <c r="H55" s="65"/>
      <c r="I55" s="12"/>
      <c r="L55" s="92"/>
      <c r="M55" s="92"/>
      <c r="N55" s="2"/>
    </row>
    <row r="56" spans="1:14" x14ac:dyDescent="0.35">
      <c r="A56" s="60"/>
      <c r="B56" s="60"/>
      <c r="C56" s="60"/>
      <c r="D56" s="60"/>
      <c r="E56" s="60"/>
      <c r="F56" s="60"/>
      <c r="G56" s="60"/>
      <c r="H56" s="60"/>
      <c r="I56" s="60"/>
      <c r="J56" s="60"/>
      <c r="K56" s="60"/>
      <c r="L56" s="60"/>
      <c r="M56" s="92"/>
      <c r="N56" s="2"/>
    </row>
    <row r="57" spans="1:14" ht="18.5" x14ac:dyDescent="0.45">
      <c r="A57" s="316"/>
      <c r="B57" s="318"/>
      <c r="D57" s="319"/>
      <c r="E57" s="319"/>
      <c r="G57" s="317"/>
      <c r="H57" s="188"/>
      <c r="I57" s="188"/>
      <c r="J57" s="188"/>
      <c r="K57" s="178"/>
      <c r="L57" s="178"/>
    </row>
    <row r="58" spans="1:14" ht="20.149999999999999" customHeight="1" x14ac:dyDescent="0.5">
      <c r="A58" s="306"/>
      <c r="B58" s="443"/>
      <c r="C58" s="443"/>
      <c r="D58" s="443"/>
      <c r="E58" s="443"/>
      <c r="F58" s="443"/>
      <c r="G58" s="306"/>
      <c r="H58" s="306"/>
      <c r="I58" s="306"/>
      <c r="J58" s="306"/>
      <c r="K58" s="306"/>
      <c r="L58" s="306"/>
    </row>
    <row r="59" spans="1:14" ht="22" customHeight="1" x14ac:dyDescent="0.35">
      <c r="A59" s="162"/>
      <c r="B59" s="320"/>
      <c r="C59" s="321"/>
      <c r="D59" s="322"/>
      <c r="E59" s="322"/>
      <c r="F59" s="321"/>
      <c r="G59" s="163"/>
      <c r="H59" s="163"/>
      <c r="I59" s="162"/>
      <c r="J59" s="162"/>
      <c r="K59" s="162"/>
      <c r="L59" s="162"/>
    </row>
    <row r="60" spans="1:14" ht="22" customHeight="1" x14ac:dyDescent="0.35">
      <c r="A60" s="162"/>
      <c r="B60" s="322"/>
      <c r="C60" s="321"/>
      <c r="D60" s="322"/>
      <c r="E60" s="322"/>
      <c r="F60" s="321"/>
      <c r="G60" s="163"/>
      <c r="H60" s="163"/>
      <c r="I60" s="162"/>
      <c r="J60" s="162"/>
      <c r="K60" s="162"/>
      <c r="L60" s="162"/>
    </row>
    <row r="61" spans="1:14" ht="22" customHeight="1" x14ac:dyDescent="0.35">
      <c r="A61" s="162"/>
      <c r="B61" s="322"/>
      <c r="C61" s="321"/>
      <c r="D61" s="322"/>
      <c r="E61" s="322"/>
      <c r="F61" s="321"/>
      <c r="G61" s="163"/>
      <c r="H61" s="163"/>
      <c r="I61" s="162"/>
      <c r="J61" s="162"/>
      <c r="K61" s="162"/>
      <c r="L61" s="162"/>
    </row>
    <row r="62" spans="1:14" ht="22" customHeight="1" x14ac:dyDescent="0.35">
      <c r="A62" s="162"/>
      <c r="B62" s="322"/>
      <c r="C62" s="321"/>
      <c r="D62" s="322"/>
      <c r="E62" s="322"/>
      <c r="F62" s="321"/>
      <c r="G62" s="163"/>
      <c r="H62" s="163"/>
      <c r="I62" s="162"/>
      <c r="J62" s="162"/>
      <c r="K62" s="162"/>
      <c r="L62" s="162"/>
    </row>
    <row r="63" spans="1:14" ht="22" customHeight="1" x14ac:dyDescent="0.35">
      <c r="A63" s="162"/>
      <c r="B63" s="323"/>
      <c r="C63" s="321"/>
      <c r="D63" s="322"/>
      <c r="E63" s="322"/>
      <c r="F63" s="321"/>
      <c r="G63" s="163"/>
      <c r="H63" s="163"/>
      <c r="I63" s="162"/>
      <c r="J63" s="162"/>
      <c r="K63" s="162"/>
      <c r="L63" s="162"/>
    </row>
    <row r="64" spans="1:14" ht="22" customHeight="1" x14ac:dyDescent="0.35">
      <c r="A64" s="164"/>
      <c r="B64" s="322"/>
      <c r="C64" s="321"/>
      <c r="D64" s="322"/>
      <c r="E64" s="322"/>
      <c r="F64" s="321"/>
      <c r="G64" s="163"/>
      <c r="H64" s="163"/>
      <c r="I64" s="162"/>
      <c r="J64" s="162"/>
      <c r="K64" s="162"/>
      <c r="L64" s="162"/>
    </row>
    <row r="65" spans="1:12" x14ac:dyDescent="0.35">
      <c r="A65" s="164"/>
      <c r="B65" s="322"/>
      <c r="C65" s="321"/>
      <c r="D65" s="322"/>
      <c r="E65" s="322"/>
      <c r="F65" s="321"/>
      <c r="G65" s="163"/>
      <c r="H65" s="163"/>
      <c r="I65" s="162"/>
      <c r="J65" s="162"/>
      <c r="K65" s="162"/>
      <c r="L65" s="162"/>
    </row>
    <row r="66" spans="1:12" x14ac:dyDescent="0.35">
      <c r="A66" s="209"/>
      <c r="B66" s="324"/>
      <c r="C66" s="322"/>
      <c r="D66" s="322"/>
      <c r="E66" s="322"/>
      <c r="F66" s="321"/>
      <c r="G66" s="209"/>
      <c r="H66" s="209"/>
      <c r="I66" s="209"/>
      <c r="J66" s="209"/>
      <c r="K66" s="209"/>
      <c r="L66" s="209"/>
    </row>
    <row r="68" spans="1:12" x14ac:dyDescent="0.35">
      <c r="A68" s="60"/>
      <c r="B68" s="1"/>
    </row>
    <row r="69" spans="1:12" x14ac:dyDescent="0.35">
      <c r="A69" s="1"/>
      <c r="B69" s="1"/>
    </row>
    <row r="70" spans="1:12" x14ac:dyDescent="0.35">
      <c r="A70" s="1"/>
      <c r="B70" s="1"/>
    </row>
    <row r="71" spans="1:12" x14ac:dyDescent="0.35">
      <c r="A71" s="1"/>
      <c r="B71" s="1"/>
    </row>
    <row r="72" spans="1:12" x14ac:dyDescent="0.35">
      <c r="A72" s="1"/>
      <c r="B72" s="1"/>
    </row>
    <row r="73" spans="1:12" x14ac:dyDescent="0.35">
      <c r="A73" s="1"/>
      <c r="B73" s="1"/>
    </row>
    <row r="74" spans="1:12" x14ac:dyDescent="0.35">
      <c r="A74" s="1"/>
      <c r="B74" s="1"/>
    </row>
  </sheetData>
  <sheetProtection algorithmName="SHA-512" hashValue="gx9mXuDO1tzvaOcmzhZhJ2lLjBXbCjU6kHT5T8nnJcb54DJ6YmlkVI7aug7kVffqy91+hAqi/o4+7yiV8MUVkg==" saltValue="34mB/V+FSaowDAKw8sypMQ==" spinCount="100000" sheet="1" objects="1" scenarios="1"/>
  <mergeCells count="20">
    <mergeCell ref="B58:F58"/>
    <mergeCell ref="B29:B30"/>
    <mergeCell ref="D29:D30"/>
    <mergeCell ref="E29:E30"/>
    <mergeCell ref="F29:F30"/>
    <mergeCell ref="H29:H30"/>
    <mergeCell ref="B1:K1"/>
    <mergeCell ref="A3:L3"/>
    <mergeCell ref="G29:G30"/>
    <mergeCell ref="C6:G6"/>
    <mergeCell ref="B18:B20"/>
    <mergeCell ref="G11:H11"/>
    <mergeCell ref="C12:F12"/>
    <mergeCell ref="B22:B24"/>
    <mergeCell ref="C29:C30"/>
    <mergeCell ref="I29:I30"/>
    <mergeCell ref="J29:J30"/>
    <mergeCell ref="B8:K8"/>
    <mergeCell ref="B4:K4"/>
    <mergeCell ref="K29:K30"/>
  </mergeCells>
  <dataValidations count="1">
    <dataValidation type="list" allowBlank="1" showInputMessage="1" showErrorMessage="1" sqref="C6:G6" xr:uid="{25E90CA8-EA7B-4FE2-BA1A-8B4A2F1D8A3B}">
      <formula1>$O$6:$O$9</formula1>
    </dataValidation>
  </dataValidations>
  <hyperlinks>
    <hyperlink ref="G12" r:id="rId1" location="Profile/1/1/Canada" xr:uid="{00000000-0004-0000-0200-000000000000}"/>
    <hyperlink ref="G13" r:id="rId2" xr:uid="{E825D42B-B3CB-46E5-BC5D-8D070D007B35}"/>
    <hyperlink ref="G11" r:id="rId3" xr:uid="{F734BED8-3DFC-4FA5-82CD-88FF8D4CEAC8}"/>
  </hyperlinks>
  <pageMargins left="0.7" right="0.7" top="0.75" bottom="0.75" header="0.3" footer="0.3"/>
  <pageSetup paperSize="5" scale="6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2"/>
  <sheetViews>
    <sheetView showGridLines="0" zoomScale="80" zoomScaleNormal="80" workbookViewId="0">
      <selection sqref="A1:D1"/>
    </sheetView>
  </sheetViews>
  <sheetFormatPr defaultColWidth="9.1796875" defaultRowHeight="14.5" x14ac:dyDescent="0.35"/>
  <cols>
    <col min="1" max="1" width="2.54296875" customWidth="1"/>
    <col min="2" max="2" width="45.54296875" customWidth="1"/>
    <col min="3" max="4" width="17.54296875" customWidth="1"/>
    <col min="5" max="5" width="20" customWidth="1"/>
    <col min="6" max="6" width="18.7265625" customWidth="1"/>
    <col min="7" max="7" width="2.1796875" customWidth="1"/>
    <col min="8" max="10" width="18.7265625" customWidth="1"/>
    <col min="11" max="11" width="1.54296875" customWidth="1"/>
    <col min="12" max="12" width="27.1796875" customWidth="1"/>
  </cols>
  <sheetData>
    <row r="1" spans="1:12" ht="35.15" customHeight="1" thickBot="1" x14ac:dyDescent="0.5">
      <c r="A1" s="299" t="s">
        <v>102</v>
      </c>
      <c r="B1" s="297"/>
      <c r="C1" s="297"/>
      <c r="D1" s="298"/>
      <c r="E1" s="296"/>
      <c r="F1" s="102"/>
      <c r="G1" s="102"/>
      <c r="H1" s="102"/>
      <c r="I1" s="102"/>
      <c r="J1" s="102"/>
      <c r="K1" s="102"/>
      <c r="L1" s="102"/>
    </row>
    <row r="2" spans="1:12" ht="24" thickBot="1" x14ac:dyDescent="0.6">
      <c r="A2" s="398"/>
      <c r="B2" s="399"/>
      <c r="C2" s="399"/>
      <c r="D2" s="399"/>
      <c r="E2" s="399" t="s">
        <v>103</v>
      </c>
      <c r="F2" s="399"/>
      <c r="G2" s="399"/>
      <c r="H2" s="399"/>
      <c r="I2" s="399"/>
      <c r="J2" s="399"/>
      <c r="K2" s="399"/>
      <c r="L2" s="400"/>
    </row>
    <row r="3" spans="1:12" ht="15.5" x14ac:dyDescent="0.35">
      <c r="A3" s="222"/>
      <c r="B3" s="223" t="s">
        <v>104</v>
      </c>
      <c r="C3" s="224"/>
      <c r="D3" s="224"/>
      <c r="E3" s="225"/>
      <c r="F3" s="224"/>
      <c r="G3" s="224"/>
      <c r="H3" s="222"/>
      <c r="I3" s="222"/>
      <c r="J3" s="222"/>
      <c r="K3" s="222"/>
      <c r="L3" s="222"/>
    </row>
    <row r="4" spans="1:12" ht="31.5" customHeight="1" x14ac:dyDescent="0.35">
      <c r="B4" s="66" t="s">
        <v>105</v>
      </c>
      <c r="E4" s="104"/>
      <c r="G4" s="92"/>
      <c r="H4" s="265" t="s">
        <v>106</v>
      </c>
      <c r="I4" s="266" t="s">
        <v>107</v>
      </c>
      <c r="J4" s="267" t="s">
        <v>108</v>
      </c>
    </row>
    <row r="5" spans="1:12" x14ac:dyDescent="0.35">
      <c r="B5" s="105" t="s">
        <v>109</v>
      </c>
      <c r="C5" s="103"/>
      <c r="D5" s="103"/>
      <c r="E5" s="262">
        <f>J5</f>
        <v>0</v>
      </c>
      <c r="G5" s="92"/>
      <c r="H5" s="226"/>
      <c r="I5" s="227"/>
      <c r="J5" s="325">
        <f>H5+I5</f>
        <v>0</v>
      </c>
    </row>
    <row r="6" spans="1:12" x14ac:dyDescent="0.35">
      <c r="B6" s="106" t="s">
        <v>110</v>
      </c>
      <c r="E6" s="263">
        <f>IF(J5=0,0,J6)</f>
        <v>0</v>
      </c>
      <c r="G6" s="92"/>
      <c r="H6" s="268">
        <f>IF(J5=0,0,H5/J5)</f>
        <v>0</v>
      </c>
      <c r="I6" s="122">
        <f>IF(J5=0,0,I5/J5)</f>
        <v>0</v>
      </c>
      <c r="J6" s="261">
        <f>SUM(H6:I6)</f>
        <v>0</v>
      </c>
    </row>
    <row r="7" spans="1:12" x14ac:dyDescent="0.35">
      <c r="B7" s="107" t="s">
        <v>111</v>
      </c>
      <c r="C7" s="104"/>
      <c r="D7" s="104"/>
      <c r="E7" s="264">
        <f>'Rents &amp; Affordability'!D54</f>
        <v>0</v>
      </c>
      <c r="G7" s="92"/>
    </row>
    <row r="8" spans="1:12" x14ac:dyDescent="0.35">
      <c r="B8" s="91"/>
    </row>
    <row r="9" spans="1:12" ht="17.25" customHeight="1" x14ac:dyDescent="0.35">
      <c r="B9" s="462" t="s">
        <v>112</v>
      </c>
      <c r="C9" s="463"/>
      <c r="D9" s="464"/>
      <c r="E9" s="270" t="s">
        <v>113</v>
      </c>
      <c r="F9" s="269" t="s">
        <v>114</v>
      </c>
      <c r="G9" s="92"/>
      <c r="H9" s="456" t="s">
        <v>115</v>
      </c>
      <c r="I9" s="457"/>
      <c r="J9" s="458"/>
      <c r="L9" s="326" t="s">
        <v>116</v>
      </c>
    </row>
    <row r="10" spans="1:12" ht="17.25" customHeight="1" x14ac:dyDescent="0.35">
      <c r="B10" s="170"/>
      <c r="C10" s="170"/>
      <c r="D10" s="170"/>
      <c r="E10" s="276"/>
      <c r="F10" s="170"/>
      <c r="G10" s="170"/>
      <c r="H10" s="170"/>
      <c r="I10" s="170"/>
      <c r="J10" s="170"/>
      <c r="K10" s="170"/>
      <c r="L10" s="170"/>
    </row>
    <row r="11" spans="1:12" x14ac:dyDescent="0.35">
      <c r="B11" s="170" t="s">
        <v>117</v>
      </c>
      <c r="C11" s="2"/>
      <c r="D11" s="2"/>
      <c r="E11" s="230"/>
      <c r="F11" s="275">
        <f>IF($E$7=0,0,E11/$E$7)</f>
        <v>0</v>
      </c>
      <c r="G11" s="92"/>
      <c r="H11" s="272">
        <f>E11*H$6</f>
        <v>0</v>
      </c>
      <c r="I11" s="272">
        <f>E11*I$6</f>
        <v>0</v>
      </c>
      <c r="J11" s="273">
        <f>SUM(H11:I11)</f>
        <v>0</v>
      </c>
      <c r="L11" s="117"/>
    </row>
    <row r="12" spans="1:12" x14ac:dyDescent="0.35">
      <c r="B12" s="170" t="s">
        <v>118</v>
      </c>
      <c r="C12" s="2"/>
      <c r="D12" s="170"/>
      <c r="E12" s="277"/>
      <c r="F12" s="170"/>
      <c r="G12" s="170"/>
      <c r="H12" s="170"/>
      <c r="I12" s="170"/>
      <c r="J12" s="170"/>
      <c r="K12" s="170"/>
      <c r="L12" s="170"/>
    </row>
    <row r="13" spans="1:12" x14ac:dyDescent="0.35">
      <c r="B13" s="170" t="s">
        <v>119</v>
      </c>
      <c r="C13" s="2"/>
      <c r="D13" s="2"/>
      <c r="E13" s="230"/>
      <c r="F13" s="275">
        <f>IF($E$7=0,0,E13/$E$7)</f>
        <v>0</v>
      </c>
      <c r="G13" s="92"/>
      <c r="H13" s="272">
        <f>E13*H$6</f>
        <v>0</v>
      </c>
      <c r="I13" s="272">
        <f>E13*I$6</f>
        <v>0</v>
      </c>
      <c r="J13" s="273">
        <f>SUM(H13:I13)</f>
        <v>0</v>
      </c>
      <c r="L13" s="117"/>
    </row>
    <row r="14" spans="1:12" x14ac:dyDescent="0.35">
      <c r="B14" s="170"/>
      <c r="C14" s="170"/>
      <c r="D14" s="170"/>
      <c r="E14" s="277"/>
      <c r="F14" s="170"/>
      <c r="G14" s="170"/>
      <c r="H14" s="170"/>
      <c r="I14" s="170"/>
      <c r="J14" s="170"/>
      <c r="K14" s="170"/>
      <c r="L14" s="170"/>
    </row>
    <row r="15" spans="1:12" x14ac:dyDescent="0.35">
      <c r="B15" s="51" t="s">
        <v>120</v>
      </c>
      <c r="C15" s="2"/>
      <c r="D15" s="2"/>
      <c r="E15" s="230"/>
      <c r="F15" s="275">
        <f t="shared" ref="F15:F25" si="0">IF($E$7=0,0,E15/$E$7)</f>
        <v>0</v>
      </c>
      <c r="G15" s="92"/>
      <c r="H15" s="272">
        <f>E15*H$6</f>
        <v>0</v>
      </c>
      <c r="I15" s="272">
        <f t="shared" ref="I15:I23" si="1">E15*I$6</f>
        <v>0</v>
      </c>
      <c r="J15" s="273">
        <f t="shared" ref="J15:J25" si="2">SUM(H15:I15)</f>
        <v>0</v>
      </c>
      <c r="L15" s="117"/>
    </row>
    <row r="16" spans="1:12" x14ac:dyDescent="0.35">
      <c r="B16" s="51" t="s">
        <v>121</v>
      </c>
      <c r="C16" s="2"/>
      <c r="D16" s="2"/>
      <c r="E16" s="230"/>
      <c r="F16" s="275">
        <f t="shared" si="0"/>
        <v>0</v>
      </c>
      <c r="G16" s="92"/>
      <c r="H16" s="272">
        <f t="shared" ref="H16:H23" si="3">E16*H$6</f>
        <v>0</v>
      </c>
      <c r="I16" s="272">
        <f t="shared" si="1"/>
        <v>0</v>
      </c>
      <c r="J16" s="273">
        <f t="shared" si="2"/>
        <v>0</v>
      </c>
      <c r="L16" s="117"/>
    </row>
    <row r="17" spans="2:12" x14ac:dyDescent="0.35">
      <c r="B17" s="51" t="s">
        <v>122</v>
      </c>
      <c r="C17" s="2"/>
      <c r="D17" s="2"/>
      <c r="E17" s="230"/>
      <c r="F17" s="275">
        <f t="shared" si="0"/>
        <v>0</v>
      </c>
      <c r="G17" s="92"/>
      <c r="H17" s="272">
        <f t="shared" si="3"/>
        <v>0</v>
      </c>
      <c r="I17" s="272">
        <f t="shared" si="1"/>
        <v>0</v>
      </c>
      <c r="J17" s="273">
        <f t="shared" si="2"/>
        <v>0</v>
      </c>
      <c r="L17" s="117"/>
    </row>
    <row r="18" spans="2:12" x14ac:dyDescent="0.35">
      <c r="B18" s="51" t="s">
        <v>123</v>
      </c>
      <c r="C18" s="2"/>
      <c r="D18" s="2"/>
      <c r="E18" s="230"/>
      <c r="F18" s="275">
        <f t="shared" si="0"/>
        <v>0</v>
      </c>
      <c r="G18" s="92"/>
      <c r="H18" s="272">
        <f t="shared" si="3"/>
        <v>0</v>
      </c>
      <c r="I18" s="272">
        <f t="shared" si="1"/>
        <v>0</v>
      </c>
      <c r="J18" s="273">
        <f t="shared" si="2"/>
        <v>0</v>
      </c>
      <c r="L18" s="117"/>
    </row>
    <row r="19" spans="2:12" x14ac:dyDescent="0.35">
      <c r="B19" s="51" t="s">
        <v>124</v>
      </c>
      <c r="C19" s="2"/>
      <c r="D19" s="2"/>
      <c r="E19" s="230"/>
      <c r="F19" s="275">
        <f t="shared" si="0"/>
        <v>0</v>
      </c>
      <c r="G19" s="92"/>
      <c r="H19" s="272">
        <f t="shared" si="3"/>
        <v>0</v>
      </c>
      <c r="I19" s="272">
        <f t="shared" si="1"/>
        <v>0</v>
      </c>
      <c r="J19" s="273">
        <f t="shared" si="2"/>
        <v>0</v>
      </c>
      <c r="L19" s="117"/>
    </row>
    <row r="20" spans="2:12" x14ac:dyDescent="0.35">
      <c r="B20" s="229" t="s">
        <v>125</v>
      </c>
      <c r="C20" s="2"/>
      <c r="D20" s="2"/>
      <c r="E20" s="230"/>
      <c r="F20" s="275">
        <f t="shared" si="0"/>
        <v>0</v>
      </c>
      <c r="G20" s="92"/>
      <c r="H20" s="272">
        <f t="shared" si="3"/>
        <v>0</v>
      </c>
      <c r="I20" s="272">
        <f t="shared" si="1"/>
        <v>0</v>
      </c>
      <c r="J20" s="273">
        <f t="shared" si="2"/>
        <v>0</v>
      </c>
      <c r="L20" s="117"/>
    </row>
    <row r="21" spans="2:12" x14ac:dyDescent="0.35">
      <c r="B21" s="229" t="s">
        <v>125</v>
      </c>
      <c r="C21" s="2"/>
      <c r="D21" s="2"/>
      <c r="E21" s="228"/>
      <c r="F21" s="271">
        <f t="shared" si="0"/>
        <v>0</v>
      </c>
      <c r="G21" s="92"/>
      <c r="H21" s="272">
        <f t="shared" si="3"/>
        <v>0</v>
      </c>
      <c r="I21" s="272">
        <f t="shared" si="1"/>
        <v>0</v>
      </c>
      <c r="J21" s="273">
        <f t="shared" si="2"/>
        <v>0</v>
      </c>
      <c r="L21" s="117"/>
    </row>
    <row r="22" spans="2:12" x14ac:dyDescent="0.35">
      <c r="B22" s="229" t="s">
        <v>125</v>
      </c>
      <c r="C22" s="2"/>
      <c r="D22" s="2"/>
      <c r="E22" s="228"/>
      <c r="F22" s="271">
        <f t="shared" si="0"/>
        <v>0</v>
      </c>
      <c r="G22" s="92"/>
      <c r="H22" s="272">
        <f t="shared" si="3"/>
        <v>0</v>
      </c>
      <c r="I22" s="272">
        <f t="shared" si="1"/>
        <v>0</v>
      </c>
      <c r="J22" s="273">
        <f t="shared" si="2"/>
        <v>0</v>
      </c>
      <c r="L22" s="117"/>
    </row>
    <row r="23" spans="2:12" x14ac:dyDescent="0.35">
      <c r="B23" s="229" t="s">
        <v>125</v>
      </c>
      <c r="C23" s="2"/>
      <c r="D23" s="2"/>
      <c r="E23" s="228"/>
      <c r="F23" s="271">
        <f t="shared" si="0"/>
        <v>0</v>
      </c>
      <c r="G23" s="92"/>
      <c r="H23" s="274">
        <f t="shared" si="3"/>
        <v>0</v>
      </c>
      <c r="I23" s="274">
        <f t="shared" si="1"/>
        <v>0</v>
      </c>
      <c r="J23" s="273">
        <f t="shared" si="2"/>
        <v>0</v>
      </c>
      <c r="L23" s="117"/>
    </row>
    <row r="24" spans="2:12" x14ac:dyDescent="0.35">
      <c r="B24" s="170"/>
      <c r="C24" s="170"/>
      <c r="D24" s="170"/>
      <c r="E24" s="170"/>
      <c r="F24" s="170"/>
      <c r="G24" s="170"/>
      <c r="H24" s="170"/>
      <c r="I24" s="170"/>
      <c r="J24" s="170"/>
      <c r="K24" s="170"/>
      <c r="L24" s="170"/>
    </row>
    <row r="25" spans="2:12" ht="15" thickBot="1" x14ac:dyDescent="0.4">
      <c r="B25" s="124" t="s">
        <v>126</v>
      </c>
      <c r="C25" s="35"/>
      <c r="D25" s="35"/>
      <c r="E25" s="302">
        <f>E11+E13+SUM(E15:E23)</f>
        <v>0</v>
      </c>
      <c r="F25" s="303">
        <f t="shared" si="0"/>
        <v>0</v>
      </c>
      <c r="G25" s="304"/>
      <c r="H25" s="302">
        <f>H11+H13+SUM(H15:H23)</f>
        <v>0</v>
      </c>
      <c r="I25" s="302">
        <f>I11+I13+SUM(I15:I23)</f>
        <v>0</v>
      </c>
      <c r="J25" s="303">
        <f t="shared" si="2"/>
        <v>0</v>
      </c>
    </row>
    <row r="26" spans="2:12" ht="15" thickTop="1" x14ac:dyDescent="0.35">
      <c r="B26" s="168"/>
      <c r="C26" s="1"/>
      <c r="D26" s="1"/>
      <c r="G26" s="92"/>
      <c r="J26" s="66"/>
    </row>
    <row r="27" spans="2:12" ht="15.65" customHeight="1" x14ac:dyDescent="0.35">
      <c r="B27" s="462" t="s">
        <v>127</v>
      </c>
      <c r="C27" s="463"/>
      <c r="D27" s="464"/>
      <c r="E27" s="270" t="s">
        <v>113</v>
      </c>
      <c r="F27" s="270" t="s">
        <v>114</v>
      </c>
      <c r="G27" s="92"/>
      <c r="H27" s="459" t="s">
        <v>128</v>
      </c>
      <c r="I27" s="460"/>
      <c r="J27" s="461"/>
    </row>
    <row r="28" spans="2:12" x14ac:dyDescent="0.35">
      <c r="B28" s="170"/>
      <c r="C28" s="170"/>
      <c r="D28" s="170"/>
      <c r="E28" s="170"/>
      <c r="F28" s="170"/>
      <c r="G28" s="170"/>
      <c r="H28" s="170"/>
      <c r="I28" s="170"/>
      <c r="J28" s="170"/>
      <c r="K28" s="170"/>
      <c r="L28" s="170"/>
    </row>
    <row r="29" spans="2:12" ht="19" customHeight="1" x14ac:dyDescent="0.35">
      <c r="B29" s="89" t="s">
        <v>129</v>
      </c>
      <c r="C29" s="170"/>
      <c r="D29" s="170"/>
      <c r="E29" s="170"/>
      <c r="F29" s="170"/>
      <c r="G29" s="170"/>
      <c r="H29" s="170"/>
      <c r="I29" s="170"/>
      <c r="J29" s="170"/>
    </row>
    <row r="30" spans="2:12" x14ac:dyDescent="0.35">
      <c r="B30" s="51" t="s">
        <v>130</v>
      </c>
      <c r="C30" s="51"/>
      <c r="D30" s="2"/>
      <c r="E30" s="248"/>
      <c r="F30" s="278">
        <f t="shared" ref="F30:F49" si="4">IF($E$7=0,0,E30/$E$7)</f>
        <v>0</v>
      </c>
      <c r="G30" s="92"/>
      <c r="H30" s="453"/>
      <c r="I30" s="454"/>
      <c r="J30" s="455"/>
    </row>
    <row r="31" spans="2:12" x14ac:dyDescent="0.35">
      <c r="B31" s="51" t="s">
        <v>131</v>
      </c>
      <c r="C31" s="2"/>
      <c r="D31" s="2"/>
      <c r="E31" s="248"/>
      <c r="F31" s="338">
        <f t="shared" si="4"/>
        <v>0</v>
      </c>
      <c r="G31" s="92"/>
      <c r="H31" s="453"/>
      <c r="I31" s="454"/>
      <c r="J31" s="455"/>
    </row>
    <row r="32" spans="2:12" x14ac:dyDescent="0.35">
      <c r="B32" s="51" t="s">
        <v>132</v>
      </c>
      <c r="C32" s="2"/>
      <c r="D32" s="2"/>
      <c r="E32" s="248"/>
      <c r="F32" s="338">
        <f t="shared" si="4"/>
        <v>0</v>
      </c>
      <c r="G32" s="92"/>
      <c r="H32" s="453"/>
      <c r="I32" s="454"/>
      <c r="J32" s="455"/>
    </row>
    <row r="33" spans="2:10" x14ac:dyDescent="0.35">
      <c r="B33" s="229" t="s">
        <v>125</v>
      </c>
      <c r="C33" s="2"/>
      <c r="D33" s="2"/>
      <c r="E33" s="248"/>
      <c r="F33" s="338">
        <f t="shared" si="4"/>
        <v>0</v>
      </c>
      <c r="G33" s="92"/>
      <c r="H33" s="453"/>
      <c r="I33" s="454"/>
      <c r="J33" s="455"/>
    </row>
    <row r="34" spans="2:10" x14ac:dyDescent="0.35">
      <c r="B34" s="229" t="s">
        <v>125</v>
      </c>
      <c r="C34" s="2"/>
      <c r="D34" s="2"/>
      <c r="E34" s="248"/>
      <c r="F34" s="339">
        <f t="shared" si="4"/>
        <v>0</v>
      </c>
      <c r="G34" s="92"/>
      <c r="H34" s="453"/>
      <c r="I34" s="454"/>
      <c r="J34" s="455"/>
    </row>
    <row r="35" spans="2:10" x14ac:dyDescent="0.35">
      <c r="B35" s="89" t="s">
        <v>133</v>
      </c>
      <c r="C35" s="170"/>
      <c r="D35" s="170"/>
      <c r="E35" s="170"/>
      <c r="F35" s="170"/>
      <c r="G35" s="170"/>
      <c r="H35" s="170"/>
      <c r="I35" s="170"/>
      <c r="J35" s="170"/>
    </row>
    <row r="36" spans="2:10" x14ac:dyDescent="0.35">
      <c r="B36" s="51" t="s">
        <v>134</v>
      </c>
      <c r="C36" s="51"/>
      <c r="D36" s="2"/>
      <c r="E36" s="248"/>
      <c r="F36" s="278">
        <f t="shared" ref="F36:F39" si="5">IF($E$7=0,0,E36/$E$7)</f>
        <v>0</v>
      </c>
      <c r="G36" s="92"/>
      <c r="H36" s="453"/>
      <c r="I36" s="454"/>
      <c r="J36" s="455"/>
    </row>
    <row r="37" spans="2:10" x14ac:dyDescent="0.35">
      <c r="B37" s="51" t="s">
        <v>135</v>
      </c>
      <c r="C37" s="51"/>
      <c r="D37" s="2"/>
      <c r="E37" s="248"/>
      <c r="F37" s="338">
        <f t="shared" si="5"/>
        <v>0</v>
      </c>
      <c r="G37" s="92"/>
      <c r="H37" s="453"/>
      <c r="I37" s="454"/>
      <c r="J37" s="455"/>
    </row>
    <row r="38" spans="2:10" x14ac:dyDescent="0.35">
      <c r="B38" s="51" t="s">
        <v>136</v>
      </c>
      <c r="C38" s="2"/>
      <c r="D38" s="2"/>
      <c r="E38" s="248"/>
      <c r="F38" s="338">
        <f t="shared" si="5"/>
        <v>0</v>
      </c>
      <c r="G38" s="92"/>
      <c r="H38" s="453"/>
      <c r="I38" s="454"/>
      <c r="J38" s="455"/>
    </row>
    <row r="39" spans="2:10" x14ac:dyDescent="0.35">
      <c r="B39" s="229" t="s">
        <v>125</v>
      </c>
      <c r="C39" s="2"/>
      <c r="D39" s="2"/>
      <c r="E39" s="248"/>
      <c r="F39" s="339">
        <f t="shared" si="5"/>
        <v>0</v>
      </c>
      <c r="G39" s="92"/>
      <c r="H39" s="453"/>
      <c r="I39" s="454"/>
      <c r="J39" s="455"/>
    </row>
    <row r="40" spans="2:10" x14ac:dyDescent="0.35">
      <c r="B40" s="89" t="s">
        <v>137</v>
      </c>
      <c r="C40" s="170"/>
      <c r="D40" s="170"/>
      <c r="E40" s="170"/>
      <c r="F40" s="170"/>
      <c r="G40" s="170"/>
      <c r="H40" s="170"/>
      <c r="I40" s="170"/>
      <c r="J40" s="170"/>
    </row>
    <row r="41" spans="2:10" x14ac:dyDescent="0.35">
      <c r="B41" s="51" t="s">
        <v>138</v>
      </c>
      <c r="C41" s="2"/>
      <c r="D41" s="2"/>
      <c r="E41" s="248"/>
      <c r="F41" s="278">
        <f t="shared" si="4"/>
        <v>0</v>
      </c>
      <c r="G41" s="92"/>
      <c r="H41" s="453"/>
      <c r="I41" s="454"/>
      <c r="J41" s="455"/>
    </row>
    <row r="42" spans="2:10" x14ac:dyDescent="0.35">
      <c r="B42" s="51" t="s">
        <v>139</v>
      </c>
      <c r="C42" s="2"/>
      <c r="D42" s="2"/>
      <c r="E42" s="248"/>
      <c r="F42" s="338">
        <f t="shared" si="4"/>
        <v>0</v>
      </c>
      <c r="G42" s="92"/>
      <c r="H42" s="453"/>
      <c r="I42" s="454"/>
      <c r="J42" s="455"/>
    </row>
    <row r="43" spans="2:10" x14ac:dyDescent="0.35">
      <c r="B43" s="50" t="s">
        <v>140</v>
      </c>
      <c r="C43" s="2"/>
      <c r="D43" s="2"/>
      <c r="E43" s="248"/>
      <c r="F43" s="338">
        <f>IF($E$7=0,0,E43/$E$7)</f>
        <v>0</v>
      </c>
      <c r="G43" s="92"/>
      <c r="H43" s="453"/>
      <c r="I43" s="454"/>
      <c r="J43" s="455"/>
    </row>
    <row r="44" spans="2:10" x14ac:dyDescent="0.35">
      <c r="B44" s="229" t="s">
        <v>125</v>
      </c>
      <c r="C44" s="2"/>
      <c r="D44" s="2"/>
      <c r="E44" s="248"/>
      <c r="F44" s="338">
        <f t="shared" si="4"/>
        <v>0</v>
      </c>
      <c r="G44" s="92"/>
      <c r="H44" s="453"/>
      <c r="I44" s="454"/>
      <c r="J44" s="455"/>
    </row>
    <row r="45" spans="2:10" x14ac:dyDescent="0.35">
      <c r="B45" s="229" t="s">
        <v>125</v>
      </c>
      <c r="C45" s="2"/>
      <c r="D45" s="2"/>
      <c r="E45" s="248"/>
      <c r="F45" s="338">
        <f t="shared" si="4"/>
        <v>0</v>
      </c>
      <c r="G45" s="92"/>
      <c r="H45" s="453"/>
      <c r="I45" s="454"/>
      <c r="J45" s="455"/>
    </row>
    <row r="46" spans="2:10" x14ac:dyDescent="0.35">
      <c r="B46" s="229" t="s">
        <v>125</v>
      </c>
      <c r="C46" s="2"/>
      <c r="D46" s="2"/>
      <c r="E46" s="248"/>
      <c r="F46" s="338">
        <f t="shared" si="4"/>
        <v>0</v>
      </c>
      <c r="G46" s="92"/>
      <c r="H46" s="453"/>
      <c r="I46" s="454"/>
      <c r="J46" s="455"/>
    </row>
    <row r="47" spans="2:10" x14ac:dyDescent="0.35">
      <c r="B47" s="229" t="s">
        <v>125</v>
      </c>
      <c r="C47" s="2"/>
      <c r="D47" s="2"/>
      <c r="E47" s="248"/>
      <c r="F47" s="339">
        <f t="shared" si="4"/>
        <v>0</v>
      </c>
      <c r="G47" s="92"/>
      <c r="H47" s="453"/>
      <c r="I47" s="454"/>
      <c r="J47" s="455"/>
    </row>
    <row r="49" spans="2:12" x14ac:dyDescent="0.35">
      <c r="B49" s="161" t="s">
        <v>141</v>
      </c>
      <c r="C49" s="125"/>
      <c r="D49" s="125"/>
      <c r="E49" s="126">
        <f>SUM(E30:E34)+SUM(E36:E39)+SUM(E41:E47)</f>
        <v>0</v>
      </c>
      <c r="F49" s="126">
        <f t="shared" si="4"/>
        <v>0</v>
      </c>
      <c r="J49" s="108"/>
    </row>
    <row r="50" spans="2:12" ht="15" thickBot="1" x14ac:dyDescent="0.4">
      <c r="B50" s="165"/>
      <c r="C50" s="48"/>
      <c r="D50" s="48"/>
      <c r="E50" s="166"/>
      <c r="F50" s="167"/>
      <c r="J50" s="108"/>
    </row>
    <row r="51" spans="2:12" ht="15" thickBot="1" x14ac:dyDescent="0.4">
      <c r="B51" s="260" t="s">
        <v>142</v>
      </c>
      <c r="C51" s="260"/>
      <c r="D51" s="260"/>
      <c r="E51" s="305">
        <f>IF(E25-E49&lt;0,0,E25-E49)</f>
        <v>0</v>
      </c>
      <c r="F51" s="305">
        <f t="shared" ref="F51:F53" si="6">IF($E$7=0,0,E51/$E$7)</f>
        <v>0</v>
      </c>
      <c r="J51" s="108"/>
    </row>
    <row r="52" spans="2:12" x14ac:dyDescent="0.35">
      <c r="B52" s="47"/>
      <c r="C52" s="14"/>
      <c r="D52" s="14"/>
      <c r="E52" s="46"/>
      <c r="F52" s="46"/>
      <c r="G52" s="92"/>
      <c r="J52" s="108"/>
    </row>
    <row r="53" spans="2:12" x14ac:dyDescent="0.35">
      <c r="B53" s="161" t="s">
        <v>143</v>
      </c>
      <c r="C53" s="125"/>
      <c r="D53" s="125"/>
      <c r="E53" s="126">
        <f>E49+E51</f>
        <v>0</v>
      </c>
      <c r="F53" s="126">
        <f t="shared" si="6"/>
        <v>0</v>
      </c>
      <c r="G53" s="92"/>
      <c r="J53" s="108"/>
    </row>
    <row r="54" spans="2:12" x14ac:dyDescent="0.35">
      <c r="B54" s="92"/>
      <c r="C54" s="92"/>
      <c r="D54" s="92"/>
      <c r="E54" s="92"/>
      <c r="F54" s="92"/>
      <c r="G54" s="92"/>
      <c r="H54" s="92"/>
      <c r="I54" s="92"/>
      <c r="J54" s="92"/>
      <c r="K54" s="92"/>
      <c r="L54" s="92"/>
    </row>
    <row r="55" spans="2:12" x14ac:dyDescent="0.35">
      <c r="B55" s="340" t="s">
        <v>144</v>
      </c>
      <c r="C55" s="149"/>
      <c r="D55" s="92"/>
      <c r="E55" s="92"/>
      <c r="F55" s="92"/>
      <c r="G55" s="92"/>
      <c r="H55" s="92"/>
      <c r="I55" s="92"/>
      <c r="J55" s="92"/>
      <c r="K55" s="92"/>
    </row>
    <row r="56" spans="2:12" x14ac:dyDescent="0.35">
      <c r="B56" s="444"/>
      <c r="C56" s="445"/>
      <c r="D56" s="445"/>
      <c r="E56" s="445"/>
      <c r="F56" s="445"/>
      <c r="G56" s="445"/>
      <c r="H56" s="445"/>
      <c r="I56" s="445"/>
      <c r="J56" s="445"/>
      <c r="K56" s="446"/>
    </row>
    <row r="57" spans="2:12" x14ac:dyDescent="0.35">
      <c r="B57" s="447"/>
      <c r="C57" s="448"/>
      <c r="D57" s="448"/>
      <c r="E57" s="448"/>
      <c r="F57" s="448"/>
      <c r="G57" s="448"/>
      <c r="H57" s="448"/>
      <c r="I57" s="448"/>
      <c r="J57" s="448"/>
      <c r="K57" s="449"/>
    </row>
    <row r="58" spans="2:12" x14ac:dyDescent="0.35">
      <c r="B58" s="447"/>
      <c r="C58" s="448"/>
      <c r="D58" s="448"/>
      <c r="E58" s="448"/>
      <c r="F58" s="448"/>
      <c r="G58" s="448"/>
      <c r="H58" s="448"/>
      <c r="I58" s="448"/>
      <c r="J58" s="448"/>
      <c r="K58" s="449"/>
    </row>
    <row r="59" spans="2:12" x14ac:dyDescent="0.35">
      <c r="B59" s="447"/>
      <c r="C59" s="448"/>
      <c r="D59" s="448"/>
      <c r="E59" s="448"/>
      <c r="F59" s="448"/>
      <c r="G59" s="448"/>
      <c r="H59" s="448"/>
      <c r="I59" s="448"/>
      <c r="J59" s="448"/>
      <c r="K59" s="449"/>
    </row>
    <row r="60" spans="2:12" x14ac:dyDescent="0.35">
      <c r="B60" s="450"/>
      <c r="C60" s="451"/>
      <c r="D60" s="451"/>
      <c r="E60" s="451"/>
      <c r="F60" s="451"/>
      <c r="G60" s="451"/>
      <c r="H60" s="451"/>
      <c r="I60" s="451"/>
      <c r="J60" s="451"/>
      <c r="K60" s="452"/>
    </row>
    <row r="61" spans="2:12" x14ac:dyDescent="0.35">
      <c r="B61" s="92"/>
      <c r="C61" s="92"/>
      <c r="D61" s="92"/>
      <c r="E61" s="92"/>
      <c r="F61" s="92"/>
      <c r="G61" s="92"/>
      <c r="H61" s="92"/>
      <c r="I61" s="92"/>
      <c r="J61" s="92"/>
      <c r="K61" s="92"/>
    </row>
    <row r="62" spans="2:12" x14ac:dyDescent="0.35">
      <c r="B62" s="92"/>
      <c r="C62" s="92"/>
      <c r="D62" s="92"/>
      <c r="E62" s="92"/>
      <c r="F62" s="92"/>
      <c r="G62" s="92"/>
      <c r="H62" s="92"/>
      <c r="I62" s="92"/>
      <c r="J62" s="92"/>
      <c r="K62" s="92"/>
      <c r="L62" s="92"/>
    </row>
    <row r="66" spans="2:11" x14ac:dyDescent="0.35">
      <c r="F66" s="121"/>
    </row>
    <row r="67" spans="2:11" x14ac:dyDescent="0.35">
      <c r="E67" s="120"/>
    </row>
    <row r="68" spans="2:11" x14ac:dyDescent="0.35">
      <c r="F68" s="120"/>
      <c r="H68" s="120"/>
    </row>
    <row r="73" spans="2:11" x14ac:dyDescent="0.35">
      <c r="B73" s="92"/>
      <c r="C73" s="92"/>
      <c r="D73" s="92"/>
      <c r="E73" s="92"/>
      <c r="F73" s="92"/>
      <c r="G73" s="92"/>
      <c r="H73" s="92"/>
      <c r="I73" s="92"/>
      <c r="J73" s="92"/>
    </row>
    <row r="74" spans="2:11" x14ac:dyDescent="0.35">
      <c r="B74" s="31"/>
      <c r="C74" s="31"/>
      <c r="D74" s="31"/>
      <c r="E74" s="31"/>
      <c r="J74" s="66"/>
    </row>
    <row r="75" spans="2:11" x14ac:dyDescent="0.35">
      <c r="B75" s="31"/>
      <c r="C75" s="31"/>
      <c r="D75" s="31"/>
      <c r="E75" s="31"/>
      <c r="J75" s="66"/>
    </row>
    <row r="76" spans="2:11" x14ac:dyDescent="0.35">
      <c r="B76" s="68"/>
      <c r="C76" s="146"/>
      <c r="D76" s="146"/>
      <c r="E76" s="74"/>
      <c r="J76" s="66"/>
    </row>
    <row r="77" spans="2:11" x14ac:dyDescent="0.35">
      <c r="B77" s="68"/>
      <c r="C77" s="146"/>
      <c r="D77" s="146"/>
      <c r="J77" s="75"/>
      <c r="K77" s="75"/>
    </row>
    <row r="78" spans="2:11" ht="15.5" x14ac:dyDescent="0.35">
      <c r="B78" s="76"/>
      <c r="C78" s="144"/>
      <c r="D78" s="144"/>
      <c r="J78" s="75"/>
      <c r="K78" s="75"/>
    </row>
    <row r="79" spans="2:11" x14ac:dyDescent="0.35">
      <c r="B79" s="45"/>
      <c r="C79" s="146"/>
      <c r="D79" s="146"/>
      <c r="J79" s="75"/>
      <c r="K79" s="75"/>
    </row>
    <row r="80" spans="2:11" x14ac:dyDescent="0.35">
      <c r="B80" s="68"/>
      <c r="C80" s="146"/>
      <c r="D80" s="146"/>
      <c r="E80" s="145"/>
      <c r="F80" s="145"/>
      <c r="G80" s="92"/>
      <c r="H80" s="145"/>
      <c r="I80" s="145"/>
      <c r="J80" s="75"/>
      <c r="K80" s="75"/>
    </row>
    <row r="81" spans="2:11" x14ac:dyDescent="0.35">
      <c r="B81" s="69"/>
      <c r="C81" s="112"/>
      <c r="D81" s="52"/>
      <c r="E81" s="112"/>
      <c r="F81" s="52"/>
      <c r="G81" s="92"/>
      <c r="H81" s="112"/>
      <c r="I81" s="52"/>
      <c r="J81" s="75"/>
      <c r="K81" s="75"/>
    </row>
    <row r="82" spans="2:11" x14ac:dyDescent="0.35">
      <c r="B82" s="69"/>
      <c r="C82" s="112"/>
      <c r="D82" s="52"/>
      <c r="E82" s="112"/>
      <c r="F82" s="52"/>
      <c r="G82" s="92"/>
      <c r="H82" s="112"/>
      <c r="I82" s="52"/>
      <c r="J82" s="75"/>
      <c r="K82" s="75"/>
    </row>
    <row r="83" spans="2:11" ht="15.5" x14ac:dyDescent="0.35">
      <c r="B83" s="70"/>
      <c r="C83" s="71"/>
      <c r="D83" s="67"/>
      <c r="E83" s="77"/>
      <c r="F83" s="67"/>
      <c r="G83" s="92"/>
      <c r="H83" s="77"/>
      <c r="I83" s="67"/>
      <c r="J83" s="75"/>
      <c r="K83" s="75"/>
    </row>
    <row r="84" spans="2:11" ht="15.5" x14ac:dyDescent="0.35">
      <c r="B84" s="76"/>
      <c r="C84" s="72"/>
      <c r="D84" s="78"/>
      <c r="F84" s="73"/>
    </row>
    <row r="85" spans="2:11" x14ac:dyDescent="0.35">
      <c r="B85" s="44"/>
      <c r="D85" s="79"/>
      <c r="F85" s="73"/>
    </row>
    <row r="86" spans="2:11" x14ac:dyDescent="0.35">
      <c r="B86" s="44"/>
      <c r="D86" s="79"/>
      <c r="F86" s="73"/>
    </row>
    <row r="87" spans="2:11" x14ac:dyDescent="0.35">
      <c r="B87" s="68"/>
      <c r="C87" s="146"/>
      <c r="D87" s="146"/>
      <c r="F87" s="73"/>
    </row>
    <row r="88" spans="2:11" x14ac:dyDescent="0.35">
      <c r="B88" s="69"/>
      <c r="C88" s="112"/>
      <c r="D88" s="52"/>
      <c r="F88" s="73"/>
    </row>
    <row r="89" spans="2:11" x14ac:dyDescent="0.35">
      <c r="B89" s="69"/>
      <c r="C89" s="112"/>
      <c r="D89" s="52"/>
      <c r="F89" s="73"/>
    </row>
    <row r="90" spans="2:11" ht="15.5" x14ac:dyDescent="0.35">
      <c r="B90" s="70"/>
      <c r="C90" s="71"/>
      <c r="D90" s="67"/>
      <c r="F90" s="73"/>
    </row>
    <row r="91" spans="2:11" ht="15.5" x14ac:dyDescent="0.35">
      <c r="B91" s="76"/>
      <c r="C91" s="72"/>
      <c r="D91" s="78"/>
      <c r="F91" s="73"/>
    </row>
    <row r="92" spans="2:11" x14ac:dyDescent="0.35">
      <c r="B92" s="44"/>
      <c r="D92" s="79"/>
      <c r="F92" s="73"/>
    </row>
  </sheetData>
  <sheetProtection algorithmName="SHA-512" hashValue="qUuEauci7qsPys4f1srky2HySAqQcMe8SrsVrjPWJx1cE4snngrRFyAwdlfAAq5CVfnpbcdd46Ol4RGrGeuPhQ==" saltValue="4yeuSD7TjYcFjlG4bU6Psg==" spinCount="100000" sheet="1" objects="1" scenarios="1"/>
  <mergeCells count="21">
    <mergeCell ref="H47:J47"/>
    <mergeCell ref="H9:J9"/>
    <mergeCell ref="H27:J27"/>
    <mergeCell ref="B9:D9"/>
    <mergeCell ref="B27:D27"/>
    <mergeCell ref="B56:K60"/>
    <mergeCell ref="H30:J30"/>
    <mergeCell ref="H31:J31"/>
    <mergeCell ref="H32:J32"/>
    <mergeCell ref="H33:J33"/>
    <mergeCell ref="H34:J34"/>
    <mergeCell ref="H36:J36"/>
    <mergeCell ref="H37:J37"/>
    <mergeCell ref="H38:J38"/>
    <mergeCell ref="H39:J39"/>
    <mergeCell ref="H41:J41"/>
    <mergeCell ref="H42:J42"/>
    <mergeCell ref="H43:J43"/>
    <mergeCell ref="H44:J44"/>
    <mergeCell ref="H45:J45"/>
    <mergeCell ref="H46:J46"/>
  </mergeCells>
  <pageMargins left="0.7" right="0.7" top="0.75" bottom="0.75" header="0.3" footer="0.3"/>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16"/>
  <sheetViews>
    <sheetView showGridLines="0" zoomScale="70" zoomScaleNormal="70" workbookViewId="0">
      <selection activeCell="D12" sqref="D12"/>
    </sheetView>
  </sheetViews>
  <sheetFormatPr defaultColWidth="9.1796875" defaultRowHeight="14.5" x14ac:dyDescent="0.35"/>
  <cols>
    <col min="1" max="1" width="1.81640625" customWidth="1"/>
    <col min="2" max="2" width="63.7265625" customWidth="1"/>
    <col min="3" max="3" width="23.26953125" customWidth="1"/>
    <col min="4" max="4" width="31.453125" customWidth="1"/>
    <col min="5" max="5" width="16.26953125" customWidth="1"/>
    <col min="6" max="6" width="19.453125" customWidth="1"/>
    <col min="7" max="7" width="20.1796875" customWidth="1"/>
    <col min="8" max="8" width="3.26953125" customWidth="1"/>
    <col min="9" max="9" width="35.1796875" customWidth="1"/>
    <col min="10" max="10" width="12.1796875" customWidth="1"/>
    <col min="11" max="11" width="11.26953125" customWidth="1"/>
    <col min="12" max="12" width="3" customWidth="1"/>
    <col min="13" max="13" width="5.1796875" customWidth="1"/>
    <col min="14" max="14" width="5.1796875" hidden="1" customWidth="1"/>
    <col min="15" max="15" width="5.1796875" customWidth="1"/>
  </cols>
  <sheetData>
    <row r="1" spans="1:11" ht="31" customHeight="1" thickBot="1" x14ac:dyDescent="0.5">
      <c r="A1" s="300" t="s">
        <v>102</v>
      </c>
      <c r="B1" s="294"/>
      <c r="C1" s="295"/>
      <c r="D1" s="296"/>
      <c r="E1" s="296"/>
    </row>
    <row r="2" spans="1:11" ht="24" thickBot="1" x14ac:dyDescent="0.6">
      <c r="A2" s="401"/>
      <c r="B2" s="402"/>
      <c r="C2" s="402"/>
      <c r="D2" s="402" t="s">
        <v>145</v>
      </c>
      <c r="E2" s="402"/>
      <c r="F2" s="402"/>
      <c r="G2" s="402"/>
      <c r="H2" s="402"/>
      <c r="I2" s="402"/>
      <c r="J2" s="402"/>
      <c r="K2" s="403"/>
    </row>
    <row r="3" spans="1:11" ht="15.5" x14ac:dyDescent="0.35">
      <c r="A3" s="236"/>
      <c r="B3" s="234" t="s">
        <v>146</v>
      </c>
      <c r="C3" s="235"/>
      <c r="D3" s="235"/>
      <c r="E3" s="235"/>
      <c r="F3" s="235"/>
      <c r="G3" s="235"/>
      <c r="H3" s="235"/>
      <c r="I3" s="235"/>
      <c r="J3" s="235"/>
      <c r="K3" s="235"/>
    </row>
    <row r="4" spans="1:11" x14ac:dyDescent="0.35">
      <c r="A4" s="1"/>
      <c r="B4" s="92"/>
      <c r="C4" s="92"/>
      <c r="D4" s="92"/>
      <c r="E4" s="92"/>
      <c r="F4" s="92"/>
      <c r="G4" s="92"/>
      <c r="H4" s="92"/>
      <c r="I4" s="92"/>
      <c r="J4" s="92"/>
      <c r="K4" s="92"/>
    </row>
    <row r="5" spans="1:11" x14ac:dyDescent="0.35">
      <c r="A5" s="32"/>
      <c r="B5" s="43" t="s">
        <v>147</v>
      </c>
      <c r="C5" s="123">
        <f>'Project Budget'!H6</f>
        <v>0</v>
      </c>
      <c r="D5" s="32"/>
      <c r="E5" s="14"/>
      <c r="F5" s="14"/>
      <c r="G5" s="14"/>
      <c r="H5" s="14"/>
      <c r="I5" s="14"/>
      <c r="J5" s="14"/>
      <c r="K5" s="14"/>
    </row>
    <row r="6" spans="1:11" x14ac:dyDescent="0.35">
      <c r="A6" s="32"/>
      <c r="B6" s="42" t="s">
        <v>148</v>
      </c>
      <c r="C6" s="109">
        <f>'Rents &amp; Affordability'!D54</f>
        <v>0</v>
      </c>
      <c r="D6" s="32"/>
      <c r="E6" s="14"/>
      <c r="F6" s="14"/>
      <c r="G6" s="14"/>
      <c r="H6" s="14"/>
      <c r="I6" s="14"/>
      <c r="J6" s="14"/>
      <c r="K6" s="14"/>
    </row>
    <row r="7" spans="1:11" ht="15" thickBot="1" x14ac:dyDescent="0.4">
      <c r="A7" s="32"/>
      <c r="B7" s="13"/>
      <c r="C7" s="14"/>
      <c r="D7" s="14"/>
      <c r="E7" s="41"/>
      <c r="F7" s="14"/>
      <c r="G7" s="14"/>
      <c r="H7" s="14"/>
      <c r="I7" s="14"/>
      <c r="J7" s="14"/>
      <c r="K7" s="14"/>
    </row>
    <row r="8" spans="1:11" ht="16.149999999999999" customHeight="1" thickBot="1" x14ac:dyDescent="0.4">
      <c r="A8" s="2"/>
      <c r="B8" s="466" t="s">
        <v>149</v>
      </c>
      <c r="C8" s="467"/>
      <c r="D8" s="467"/>
      <c r="E8" s="467"/>
      <c r="F8" s="467"/>
      <c r="G8" s="467"/>
      <c r="H8" s="467"/>
      <c r="I8" s="467"/>
      <c r="J8" s="467"/>
      <c r="K8" s="468"/>
    </row>
    <row r="9" spans="1:11" ht="33.75" customHeight="1" x14ac:dyDescent="0.5">
      <c r="A9" s="2"/>
      <c r="B9" s="31"/>
      <c r="C9" s="10"/>
      <c r="D9" s="237" t="s">
        <v>150</v>
      </c>
      <c r="E9" s="344" t="s">
        <v>151</v>
      </c>
      <c r="F9" s="341" t="s">
        <v>152</v>
      </c>
      <c r="G9" s="12"/>
      <c r="H9" s="31"/>
      <c r="I9" s="127"/>
      <c r="J9" s="10"/>
      <c r="K9" s="10"/>
    </row>
    <row r="10" spans="1:11" x14ac:dyDescent="0.35">
      <c r="A10" s="2"/>
      <c r="B10" s="13" t="str">
        <f>'Project Budget'!B11</f>
        <v>Land value (Under ACLP, MLI Select and/or if applicable)</v>
      </c>
      <c r="C10" s="13"/>
      <c r="D10" s="342" t="e">
        <f>E10/$C$6</f>
        <v>#DIV/0!</v>
      </c>
      <c r="E10" s="40">
        <f>'Project Budget'!H11</f>
        <v>0</v>
      </c>
      <c r="F10" s="343"/>
      <c r="G10" s="10"/>
      <c r="H10" s="14"/>
      <c r="J10" s="13"/>
      <c r="K10" s="13"/>
    </row>
    <row r="11" spans="1:11" x14ac:dyDescent="0.35">
      <c r="A11" s="2"/>
      <c r="B11" s="13" t="str">
        <f>'Project Budget'!B13</f>
        <v>Land cost (Under AHF and/or if applicable)</v>
      </c>
      <c r="C11" s="13"/>
      <c r="D11" s="342" t="e">
        <f>E11/$C$6</f>
        <v>#DIV/0!</v>
      </c>
      <c r="E11" s="346">
        <f>'Project Budget'!H13</f>
        <v>0</v>
      </c>
      <c r="F11" s="343"/>
      <c r="G11" s="10"/>
      <c r="H11" s="14"/>
      <c r="J11" s="13"/>
      <c r="K11" s="13"/>
    </row>
    <row r="12" spans="1:11" x14ac:dyDescent="0.35">
      <c r="A12" s="2"/>
      <c r="B12" s="13" t="str">
        <f>'Project Budget'!B15</f>
        <v>Hard costs (Construction costs)</v>
      </c>
      <c r="C12" s="13"/>
      <c r="D12" s="342" t="e">
        <f t="shared" ref="D12:D20" si="0">E12/$C$6</f>
        <v>#DIV/0!</v>
      </c>
      <c r="E12" s="346">
        <f>'Project Budget'!H15</f>
        <v>0</v>
      </c>
      <c r="F12" s="343"/>
      <c r="G12" s="10"/>
      <c r="H12" s="13"/>
      <c r="J12" s="13"/>
      <c r="K12" s="13"/>
    </row>
    <row r="13" spans="1:11" x14ac:dyDescent="0.35">
      <c r="A13" s="2"/>
      <c r="B13" s="13" t="str">
        <f>'Project Budget'!B16</f>
        <v>Soft costs (Development costs)</v>
      </c>
      <c r="C13" s="13"/>
      <c r="D13" s="342" t="e">
        <f t="shared" si="0"/>
        <v>#DIV/0!</v>
      </c>
      <c r="E13" s="346">
        <f>'Project Budget'!H16</f>
        <v>0</v>
      </c>
      <c r="F13" s="343"/>
      <c r="G13" s="10"/>
      <c r="H13" s="13"/>
      <c r="J13" s="13"/>
      <c r="K13" s="13"/>
    </row>
    <row r="14" spans="1:11" x14ac:dyDescent="0.35">
      <c r="A14" s="2"/>
      <c r="B14" s="13" t="str">
        <f>'Project Budget'!B17</f>
        <v>Financing costs</v>
      </c>
      <c r="C14" s="13"/>
      <c r="D14" s="342" t="e">
        <f t="shared" si="0"/>
        <v>#DIV/0!</v>
      </c>
      <c r="E14" s="346">
        <f>'Project Budget'!H17</f>
        <v>0</v>
      </c>
      <c r="F14" s="343"/>
      <c r="G14" s="10"/>
      <c r="H14" s="13"/>
      <c r="J14" s="13"/>
      <c r="K14" s="13"/>
    </row>
    <row r="15" spans="1:11" x14ac:dyDescent="0.35">
      <c r="A15" s="2"/>
      <c r="B15" s="13" t="str">
        <f>'Project Budget'!B18</f>
        <v>HST (Net of Rebate, if any)</v>
      </c>
      <c r="C15" s="13"/>
      <c r="D15" s="342" t="e">
        <f t="shared" si="0"/>
        <v>#DIV/0!</v>
      </c>
      <c r="E15" s="346">
        <f>'Project Budget'!H18</f>
        <v>0</v>
      </c>
      <c r="F15" s="343"/>
      <c r="G15" s="10"/>
      <c r="H15" s="13"/>
      <c r="J15" s="13"/>
      <c r="K15" s="13"/>
    </row>
    <row r="16" spans="1:11" x14ac:dyDescent="0.35">
      <c r="A16" s="2"/>
      <c r="B16" s="13" t="str">
        <f>'Project Budget'!B19</f>
        <v>Contingency</v>
      </c>
      <c r="C16" s="13"/>
      <c r="D16" s="342" t="e">
        <f t="shared" si="0"/>
        <v>#DIV/0!</v>
      </c>
      <c r="E16" s="346">
        <f>'Project Budget'!H19</f>
        <v>0</v>
      </c>
      <c r="F16" s="343"/>
      <c r="G16" s="10"/>
      <c r="H16" s="13"/>
      <c r="J16" s="13"/>
      <c r="K16" s="13"/>
    </row>
    <row r="17" spans="1:11" x14ac:dyDescent="0.35">
      <c r="A17" s="2"/>
      <c r="B17" s="13" t="str">
        <f>'Project Budget'!B20</f>
        <v>Other (describe)</v>
      </c>
      <c r="C17" s="13"/>
      <c r="D17" s="342" t="e">
        <f t="shared" si="0"/>
        <v>#DIV/0!</v>
      </c>
      <c r="E17" s="346">
        <f>'Project Budget'!H20</f>
        <v>0</v>
      </c>
      <c r="F17" s="343"/>
      <c r="G17" s="10"/>
      <c r="H17" s="13"/>
      <c r="J17" s="13"/>
      <c r="K17" s="13"/>
    </row>
    <row r="18" spans="1:11" x14ac:dyDescent="0.35">
      <c r="A18" s="2"/>
      <c r="B18" s="13" t="str">
        <f>'Project Budget'!B21</f>
        <v>Other (describe)</v>
      </c>
      <c r="C18" s="13"/>
      <c r="D18" s="342" t="e">
        <f t="shared" si="0"/>
        <v>#DIV/0!</v>
      </c>
      <c r="E18" s="346">
        <f>'Project Budget'!H21</f>
        <v>0</v>
      </c>
      <c r="F18" s="343"/>
      <c r="G18" s="10"/>
      <c r="H18" s="13"/>
      <c r="J18" s="13"/>
      <c r="K18" s="13"/>
    </row>
    <row r="19" spans="1:11" x14ac:dyDescent="0.35">
      <c r="A19" s="2"/>
      <c r="B19" s="13" t="str">
        <f>'Project Budget'!B22</f>
        <v>Other (describe)</v>
      </c>
      <c r="C19" s="13"/>
      <c r="D19" s="342" t="e">
        <f t="shared" si="0"/>
        <v>#DIV/0!</v>
      </c>
      <c r="E19" s="346">
        <f>'Project Budget'!H22</f>
        <v>0</v>
      </c>
      <c r="F19" s="343"/>
      <c r="G19" s="10"/>
      <c r="H19" s="13"/>
      <c r="J19" s="13"/>
      <c r="K19" s="13"/>
    </row>
    <row r="20" spans="1:11" ht="16" x14ac:dyDescent="0.5">
      <c r="A20" s="2"/>
      <c r="B20" s="13" t="str">
        <f>'Project Budget'!B23</f>
        <v>Other (describe)</v>
      </c>
      <c r="C20" s="13"/>
      <c r="D20" s="342" t="e">
        <f t="shared" si="0"/>
        <v>#DIV/0!</v>
      </c>
      <c r="E20" s="347">
        <f>'Project Budget'!H23</f>
        <v>0</v>
      </c>
      <c r="F20" s="343"/>
      <c r="G20" s="11"/>
      <c r="H20" s="30"/>
      <c r="I20" s="30"/>
      <c r="J20" s="13"/>
      <c r="K20" s="13"/>
    </row>
    <row r="21" spans="1:11" ht="15" thickBot="1" x14ac:dyDescent="0.4">
      <c r="A21" s="2"/>
      <c r="B21" s="35" t="s">
        <v>153</v>
      </c>
      <c r="C21" s="35"/>
      <c r="D21" s="128">
        <f t="shared" ref="D21" si="1">IF($C$6=0,0,E21/$C$6)</f>
        <v>0</v>
      </c>
      <c r="E21" s="345">
        <f>SUM(E10:E20)</f>
        <v>0</v>
      </c>
      <c r="F21" s="2"/>
      <c r="G21" s="10"/>
      <c r="H21" s="13"/>
      <c r="I21" s="73"/>
      <c r="J21" s="13"/>
      <c r="K21" s="13"/>
    </row>
    <row r="22" spans="1:11" ht="15" thickTop="1" x14ac:dyDescent="0.35">
      <c r="A22" s="2"/>
      <c r="B22" s="13"/>
      <c r="C22" s="13"/>
      <c r="D22" s="13"/>
      <c r="E22" s="13"/>
      <c r="F22" s="13"/>
      <c r="G22" s="13"/>
      <c r="H22" s="13"/>
      <c r="J22" s="13"/>
      <c r="K22" s="13"/>
    </row>
    <row r="23" spans="1:11" ht="15" hidden="1" thickBot="1" x14ac:dyDescent="0.4">
      <c r="A23" s="38"/>
      <c r="B23" s="129" t="s">
        <v>235</v>
      </c>
      <c r="C23" s="130">
        <f>'Project Budget'!E31</f>
        <v>0</v>
      </c>
      <c r="D23" s="39"/>
      <c r="E23" s="39"/>
      <c r="F23" s="98"/>
      <c r="G23" s="93"/>
      <c r="H23" s="39"/>
      <c r="J23" s="39"/>
      <c r="K23" s="39"/>
    </row>
    <row r="24" spans="1:11" ht="15" thickBot="1" x14ac:dyDescent="0.4">
      <c r="A24" s="38"/>
      <c r="B24" s="13"/>
      <c r="C24" s="39"/>
      <c r="D24" s="39"/>
      <c r="E24" s="39"/>
      <c r="F24" s="12"/>
      <c r="G24" s="39"/>
      <c r="H24" s="39"/>
      <c r="I24" s="147"/>
      <c r="J24" s="147"/>
      <c r="K24" s="11"/>
    </row>
    <row r="25" spans="1:11" ht="15" thickBot="1" x14ac:dyDescent="0.4">
      <c r="A25" s="2"/>
      <c r="B25" s="466" t="s">
        <v>154</v>
      </c>
      <c r="C25" s="467"/>
      <c r="D25" s="467"/>
      <c r="E25" s="467"/>
      <c r="F25" s="467"/>
      <c r="G25" s="467"/>
      <c r="H25" s="467"/>
      <c r="I25" s="467"/>
      <c r="J25" s="467"/>
      <c r="K25" s="468"/>
    </row>
    <row r="26" spans="1:11" ht="29" x14ac:dyDescent="0.35">
      <c r="A26" s="2"/>
      <c r="B26" s="31"/>
      <c r="G26" s="41" t="s">
        <v>75</v>
      </c>
      <c r="H26" s="12"/>
      <c r="I26" s="341" t="s">
        <v>152</v>
      </c>
      <c r="J26" s="131"/>
      <c r="K26" s="37"/>
    </row>
    <row r="27" spans="1:11" x14ac:dyDescent="0.35">
      <c r="A27" s="2"/>
      <c r="B27" s="14" t="s">
        <v>155</v>
      </c>
      <c r="D27" s="13"/>
      <c r="E27" s="13"/>
      <c r="F27" s="12"/>
      <c r="G27" s="331">
        <f>'Rents &amp; Affordability'!J53</f>
        <v>0</v>
      </c>
      <c r="H27" s="94"/>
      <c r="I27" s="117"/>
    </row>
    <row r="28" spans="1:11" x14ac:dyDescent="0.35">
      <c r="A28" s="2"/>
      <c r="B28" s="33" t="s">
        <v>156</v>
      </c>
      <c r="C28" s="2"/>
      <c r="D28" s="2"/>
      <c r="E28" s="13"/>
      <c r="F28" s="12"/>
      <c r="G28" s="232"/>
      <c r="H28" s="95"/>
      <c r="I28" s="117"/>
    </row>
    <row r="29" spans="1:11" ht="16" x14ac:dyDescent="0.5">
      <c r="A29" s="2"/>
      <c r="B29" s="13" t="s">
        <v>157</v>
      </c>
      <c r="C29" s="2"/>
      <c r="D29" s="2"/>
      <c r="E29" s="13"/>
      <c r="F29" s="13"/>
      <c r="G29" s="348">
        <f>G27*G28</f>
        <v>0</v>
      </c>
      <c r="H29" s="30"/>
      <c r="I29" s="117"/>
    </row>
    <row r="30" spans="1:11" ht="15" thickBot="1" x14ac:dyDescent="0.4">
      <c r="A30" s="2"/>
      <c r="B30" s="35" t="s">
        <v>158</v>
      </c>
      <c r="C30" s="310"/>
      <c r="D30" s="310"/>
      <c r="E30" s="310"/>
      <c r="F30" s="310"/>
      <c r="G30" s="349">
        <f>G27-G29</f>
        <v>0</v>
      </c>
      <c r="H30" s="13"/>
      <c r="I30" s="117"/>
    </row>
    <row r="31" spans="1:11" ht="15.5" thickTop="1" thickBot="1" x14ac:dyDescent="0.4">
      <c r="A31" s="2"/>
      <c r="B31" s="13"/>
      <c r="C31" s="13"/>
      <c r="D31" s="13"/>
      <c r="E31" s="2"/>
      <c r="F31" s="12"/>
      <c r="G31" s="13"/>
      <c r="H31" s="13"/>
    </row>
    <row r="32" spans="1:11" ht="15" thickBot="1" x14ac:dyDescent="0.4">
      <c r="A32" s="2"/>
      <c r="B32" s="466" t="s">
        <v>159</v>
      </c>
      <c r="C32" s="467"/>
      <c r="D32" s="467"/>
      <c r="E32" s="467"/>
      <c r="F32" s="467"/>
      <c r="G32" s="467"/>
      <c r="H32" s="467"/>
      <c r="I32" s="467"/>
      <c r="J32" s="467"/>
      <c r="K32" s="468"/>
    </row>
    <row r="33" spans="1:11" ht="29" x14ac:dyDescent="0.35">
      <c r="A33" s="2"/>
      <c r="B33" s="31"/>
      <c r="C33" s="41" t="s">
        <v>160</v>
      </c>
      <c r="D33" s="41" t="s">
        <v>161</v>
      </c>
      <c r="E33" s="2"/>
      <c r="F33" s="10"/>
      <c r="G33" s="13"/>
      <c r="H33" s="13"/>
      <c r="I33" s="341" t="s">
        <v>152</v>
      </c>
      <c r="J33" s="13"/>
      <c r="K33" s="13"/>
    </row>
    <row r="34" spans="1:11" x14ac:dyDescent="0.35">
      <c r="A34" s="2"/>
      <c r="B34" s="13" t="s">
        <v>162</v>
      </c>
      <c r="C34" s="226"/>
      <c r="D34" s="230"/>
      <c r="E34" s="2"/>
      <c r="F34" s="13"/>
      <c r="G34" s="331">
        <f>D34*C34*12</f>
        <v>0</v>
      </c>
      <c r="H34" s="13"/>
      <c r="I34" s="117"/>
      <c r="J34" s="13"/>
      <c r="K34" s="13"/>
    </row>
    <row r="35" spans="1:11" x14ac:dyDescent="0.35">
      <c r="A35" s="2"/>
      <c r="B35" s="13" t="s">
        <v>163</v>
      </c>
      <c r="C35" s="226"/>
      <c r="D35" s="230"/>
      <c r="E35" s="2"/>
      <c r="F35" s="2"/>
      <c r="G35" s="331">
        <f>D35*C35*12</f>
        <v>0</v>
      </c>
      <c r="H35" s="13"/>
      <c r="I35" s="117"/>
      <c r="J35" s="13"/>
      <c r="K35" s="13"/>
    </row>
    <row r="36" spans="1:11" ht="16" x14ac:dyDescent="0.5">
      <c r="A36" s="2"/>
      <c r="B36" s="13" t="s">
        <v>164</v>
      </c>
      <c r="C36" s="13"/>
      <c r="D36" s="13"/>
      <c r="E36" s="13"/>
      <c r="F36" s="2"/>
      <c r="G36" s="231"/>
      <c r="H36" s="36"/>
      <c r="I36" s="117"/>
      <c r="J36" s="13"/>
      <c r="K36" s="13"/>
    </row>
    <row r="37" spans="1:11" x14ac:dyDescent="0.35">
      <c r="A37" s="2"/>
      <c r="B37" s="13" t="s">
        <v>113</v>
      </c>
      <c r="C37" s="13"/>
      <c r="D37" s="13"/>
      <c r="E37" s="13"/>
      <c r="F37" s="2"/>
      <c r="G37" s="331">
        <f>SUM(G34:G36)</f>
        <v>0</v>
      </c>
      <c r="H37" s="13"/>
      <c r="I37" s="117"/>
      <c r="J37" s="13"/>
      <c r="K37" s="13"/>
    </row>
    <row r="38" spans="1:11" x14ac:dyDescent="0.35">
      <c r="A38" s="2"/>
      <c r="B38" s="351" t="s">
        <v>165</v>
      </c>
      <c r="C38" s="13"/>
      <c r="D38" s="13"/>
      <c r="E38" s="13"/>
      <c r="F38" s="2"/>
      <c r="G38" s="350">
        <f>G28</f>
        <v>0</v>
      </c>
      <c r="H38" s="95"/>
      <c r="I38" s="117"/>
      <c r="J38" s="13"/>
      <c r="K38" s="13"/>
    </row>
    <row r="39" spans="1:11" ht="16" x14ac:dyDescent="0.5">
      <c r="A39" s="2"/>
      <c r="B39" s="13" t="s">
        <v>157</v>
      </c>
      <c r="C39" s="13"/>
      <c r="D39" s="13"/>
      <c r="E39" s="13"/>
      <c r="F39" s="2"/>
      <c r="G39" s="348">
        <f>G38*G37</f>
        <v>0</v>
      </c>
      <c r="H39" s="30"/>
      <c r="I39" s="117"/>
      <c r="J39" s="13"/>
      <c r="K39" s="13"/>
    </row>
    <row r="40" spans="1:11" ht="15" thickBot="1" x14ac:dyDescent="0.4">
      <c r="A40" s="2"/>
      <c r="B40" s="35" t="s">
        <v>158</v>
      </c>
      <c r="C40" s="35"/>
      <c r="D40" s="35"/>
      <c r="E40" s="35"/>
      <c r="F40" s="35"/>
      <c r="G40" s="34">
        <f>G37-G39</f>
        <v>0</v>
      </c>
      <c r="H40" s="13"/>
      <c r="I40" s="117"/>
      <c r="J40" s="13"/>
      <c r="K40" s="13"/>
    </row>
    <row r="41" spans="1:11" ht="15.5" thickTop="1" thickBot="1" x14ac:dyDescent="0.4">
      <c r="A41" s="2"/>
      <c r="B41" s="13"/>
      <c r="C41" s="13"/>
      <c r="D41" s="13"/>
      <c r="E41" s="13"/>
      <c r="F41" s="13"/>
      <c r="G41" s="13"/>
      <c r="H41" s="13"/>
      <c r="J41" s="13"/>
      <c r="K41" s="13"/>
    </row>
    <row r="42" spans="1:11" ht="15" thickBot="1" x14ac:dyDescent="0.4">
      <c r="A42" s="2"/>
      <c r="B42" s="233" t="s">
        <v>166</v>
      </c>
      <c r="C42" s="238"/>
      <c r="D42" s="238"/>
      <c r="E42" s="238"/>
      <c r="F42" s="238"/>
      <c r="G42" s="238"/>
      <c r="H42" s="238"/>
      <c r="I42" s="239"/>
      <c r="J42" s="238"/>
      <c r="K42" s="240"/>
    </row>
    <row r="43" spans="1:11" ht="29" x14ac:dyDescent="0.35">
      <c r="A43" s="1"/>
      <c r="B43" s="31"/>
      <c r="C43" s="10"/>
      <c r="D43" s="10"/>
      <c r="E43" s="10"/>
      <c r="F43" s="12"/>
      <c r="G43" s="172"/>
      <c r="H43" s="10"/>
      <c r="I43" s="341" t="s">
        <v>152</v>
      </c>
      <c r="J43" s="10"/>
      <c r="K43" s="10"/>
    </row>
    <row r="44" spans="1:11" x14ac:dyDescent="0.35">
      <c r="A44" s="2"/>
      <c r="B44" s="13" t="s">
        <v>167</v>
      </c>
      <c r="C44" s="13"/>
      <c r="D44" s="13"/>
      <c r="E44" s="13"/>
      <c r="F44" s="2"/>
      <c r="G44" s="230"/>
      <c r="H44" s="13"/>
      <c r="I44" s="117"/>
      <c r="J44" s="13"/>
      <c r="K44" s="13"/>
    </row>
    <row r="45" spans="1:11" x14ac:dyDescent="0.35">
      <c r="A45" s="2"/>
      <c r="B45" s="226" t="s">
        <v>125</v>
      </c>
      <c r="C45" s="10"/>
      <c r="D45" s="13"/>
      <c r="E45" s="13"/>
      <c r="F45" s="2"/>
      <c r="G45" s="230"/>
      <c r="H45" s="13"/>
      <c r="I45" s="117"/>
      <c r="J45" s="13"/>
      <c r="K45" s="13"/>
    </row>
    <row r="46" spans="1:11" x14ac:dyDescent="0.35">
      <c r="A46" s="2"/>
      <c r="B46" s="226" t="s">
        <v>125</v>
      </c>
      <c r="C46" s="10"/>
      <c r="D46" s="13"/>
      <c r="E46" s="13"/>
      <c r="F46" s="2"/>
      <c r="G46" s="230"/>
      <c r="H46" s="13"/>
      <c r="I46" s="117"/>
      <c r="J46" s="13"/>
      <c r="K46" s="13"/>
    </row>
    <row r="47" spans="1:11" x14ac:dyDescent="0.35">
      <c r="A47" s="2"/>
      <c r="B47" s="226" t="s">
        <v>125</v>
      </c>
      <c r="C47" s="10"/>
      <c r="D47" s="13"/>
      <c r="E47" s="13"/>
      <c r="F47" s="2"/>
      <c r="G47" s="230"/>
      <c r="H47" s="13"/>
      <c r="I47" s="117"/>
      <c r="J47" s="13"/>
      <c r="K47" s="13"/>
    </row>
    <row r="48" spans="1:11" x14ac:dyDescent="0.35">
      <c r="A48" s="2"/>
      <c r="B48" s="309" t="s">
        <v>125</v>
      </c>
      <c r="C48" s="10"/>
      <c r="D48" s="13"/>
      <c r="E48" s="13"/>
      <c r="F48" s="2"/>
      <c r="G48" s="230"/>
      <c r="H48" s="13"/>
      <c r="I48" s="117"/>
      <c r="J48" s="13"/>
      <c r="K48" s="13"/>
    </row>
    <row r="49" spans="1:11" x14ac:dyDescent="0.35">
      <c r="A49" s="2"/>
      <c r="B49" s="14" t="s">
        <v>237</v>
      </c>
      <c r="C49" s="13"/>
      <c r="D49" s="13"/>
      <c r="E49" s="13"/>
      <c r="F49" s="2"/>
      <c r="G49" s="385">
        <f>SUM(G44:G48)</f>
        <v>0</v>
      </c>
      <c r="H49" s="13"/>
      <c r="I49" s="117"/>
      <c r="J49" s="13"/>
      <c r="K49" s="13"/>
    </row>
    <row r="50" spans="1:11" x14ac:dyDescent="0.35">
      <c r="A50" s="2"/>
      <c r="B50" s="13"/>
      <c r="C50" s="13"/>
      <c r="D50" s="13"/>
      <c r="E50" s="13"/>
      <c r="F50" s="13"/>
      <c r="G50" s="13"/>
      <c r="H50" s="13"/>
      <c r="I50" s="117"/>
      <c r="J50" s="13"/>
      <c r="K50" s="13"/>
    </row>
    <row r="51" spans="1:11" ht="16" thickBot="1" x14ac:dyDescent="0.4">
      <c r="A51" s="32"/>
      <c r="B51" s="29" t="s">
        <v>168</v>
      </c>
      <c r="C51" s="29"/>
      <c r="D51" s="29"/>
      <c r="E51" s="29"/>
      <c r="F51" s="29"/>
      <c r="G51" s="311">
        <f>G30+G40+G49</f>
        <v>0</v>
      </c>
      <c r="H51" s="14"/>
      <c r="I51" s="117"/>
      <c r="J51" s="14"/>
      <c r="K51" s="14"/>
    </row>
    <row r="52" spans="1:11" ht="15.5" thickTop="1" thickBot="1" x14ac:dyDescent="0.4">
      <c r="A52" s="32"/>
      <c r="B52" s="14"/>
      <c r="C52" s="14"/>
      <c r="D52" s="14"/>
      <c r="E52" s="14"/>
      <c r="F52" s="14"/>
      <c r="G52" s="14"/>
      <c r="H52" s="14"/>
      <c r="I52" s="14"/>
      <c r="J52" s="14"/>
      <c r="K52" s="14"/>
    </row>
    <row r="53" spans="1:11" ht="15" thickBot="1" x14ac:dyDescent="0.4">
      <c r="A53" s="2"/>
      <c r="B53" s="466" t="s">
        <v>169</v>
      </c>
      <c r="C53" s="467"/>
      <c r="D53" s="467"/>
      <c r="E53" s="467"/>
      <c r="F53" s="467"/>
      <c r="G53" s="467"/>
      <c r="H53" s="467"/>
      <c r="I53" s="467"/>
      <c r="J53" s="467"/>
      <c r="K53" s="468"/>
    </row>
    <row r="54" spans="1:11" ht="29" x14ac:dyDescent="0.35">
      <c r="A54" s="2"/>
      <c r="B54" s="2"/>
      <c r="C54" s="13"/>
      <c r="D54" s="13"/>
      <c r="E54" s="13"/>
      <c r="F54" s="242" t="s">
        <v>170</v>
      </c>
      <c r="G54" s="243" t="s">
        <v>75</v>
      </c>
      <c r="H54" s="9"/>
      <c r="I54" s="341" t="s">
        <v>152</v>
      </c>
      <c r="J54" s="13"/>
      <c r="K54" s="13"/>
    </row>
    <row r="55" spans="1:11" x14ac:dyDescent="0.35">
      <c r="A55" s="2"/>
      <c r="B55" s="23" t="s">
        <v>171</v>
      </c>
      <c r="C55" s="13"/>
      <c r="D55" s="13"/>
      <c r="E55" s="13"/>
      <c r="F55" s="272">
        <f>IF($C$6=0,0,G55/$C$6)</f>
        <v>0</v>
      </c>
      <c r="G55" s="230"/>
      <c r="H55" s="13"/>
      <c r="I55" s="117"/>
      <c r="J55" s="13"/>
      <c r="K55" s="13"/>
    </row>
    <row r="56" spans="1:11" x14ac:dyDescent="0.35">
      <c r="A56" s="2"/>
      <c r="B56" s="13" t="s">
        <v>172</v>
      </c>
      <c r="C56" s="13"/>
      <c r="D56" s="13"/>
      <c r="E56" s="13"/>
      <c r="F56" s="272">
        <f>IF($C$6=0,0,G56/$C$6)</f>
        <v>0</v>
      </c>
      <c r="G56" s="230"/>
      <c r="H56" s="13"/>
      <c r="I56" s="117"/>
      <c r="J56" s="13"/>
      <c r="K56" s="13"/>
    </row>
    <row r="57" spans="1:11" x14ac:dyDescent="0.35">
      <c r="A57" s="2"/>
      <c r="B57" s="13" t="s">
        <v>173</v>
      </c>
      <c r="C57" s="13"/>
      <c r="D57" s="13"/>
      <c r="E57" s="13"/>
      <c r="F57" s="230"/>
      <c r="G57" s="57">
        <f>F57*$C$6</f>
        <v>0</v>
      </c>
      <c r="H57" s="13"/>
      <c r="I57" s="117"/>
      <c r="J57" s="13"/>
      <c r="K57" s="13"/>
    </row>
    <row r="58" spans="1:11" x14ac:dyDescent="0.35">
      <c r="A58" s="2"/>
      <c r="B58" s="13" t="s">
        <v>174</v>
      </c>
      <c r="C58" s="13"/>
      <c r="D58" s="13"/>
      <c r="E58" s="13"/>
      <c r="F58" s="230"/>
      <c r="G58" s="57">
        <f>F58*$C$6</f>
        <v>0</v>
      </c>
      <c r="H58" s="13"/>
      <c r="I58" s="117"/>
      <c r="J58" s="13"/>
      <c r="K58" s="13"/>
    </row>
    <row r="59" spans="1:11" ht="16" x14ac:dyDescent="0.5">
      <c r="A59" s="2"/>
      <c r="B59" s="13" t="s">
        <v>175</v>
      </c>
      <c r="C59" s="13"/>
      <c r="D59" s="13"/>
      <c r="E59" s="13"/>
      <c r="F59" s="230"/>
      <c r="G59" s="279">
        <f>F59*$C$6</f>
        <v>0</v>
      </c>
      <c r="H59" s="30"/>
      <c r="I59" s="117"/>
      <c r="J59" s="13"/>
      <c r="K59" s="13"/>
    </row>
    <row r="60" spans="1:11" ht="16" x14ac:dyDescent="0.5">
      <c r="A60" s="2"/>
      <c r="B60" s="13" t="s">
        <v>176</v>
      </c>
      <c r="C60" s="13"/>
      <c r="D60" s="13"/>
      <c r="E60" s="13"/>
      <c r="F60" s="272">
        <f>IF($C$6=0,0,G60/$C$6)</f>
        <v>0</v>
      </c>
      <c r="G60" s="280">
        <f>SUM(G57:G59)</f>
        <v>0</v>
      </c>
      <c r="H60" s="13"/>
      <c r="I60" s="117"/>
      <c r="J60" s="13"/>
      <c r="K60" s="13"/>
    </row>
    <row r="61" spans="1:11" x14ac:dyDescent="0.35">
      <c r="A61" s="2"/>
      <c r="B61" s="13" t="s">
        <v>177</v>
      </c>
      <c r="C61" s="13"/>
      <c r="D61" s="13"/>
      <c r="E61" s="13"/>
      <c r="F61" s="230"/>
      <c r="G61" s="57">
        <f t="shared" ref="G61:G66" si="2">F61*$C$6</f>
        <v>0</v>
      </c>
      <c r="H61" s="13"/>
      <c r="I61" s="117"/>
      <c r="J61" s="13"/>
      <c r="K61" s="13"/>
    </row>
    <row r="62" spans="1:11" x14ac:dyDescent="0.35">
      <c r="A62" s="2"/>
      <c r="B62" s="13" t="s">
        <v>178</v>
      </c>
      <c r="C62" s="13"/>
      <c r="D62" s="13"/>
      <c r="E62" s="13"/>
      <c r="F62" s="230"/>
      <c r="G62" s="57">
        <f t="shared" si="2"/>
        <v>0</v>
      </c>
      <c r="H62" s="13"/>
      <c r="I62" s="117"/>
      <c r="J62" s="13"/>
      <c r="K62" s="13"/>
    </row>
    <row r="63" spans="1:11" x14ac:dyDescent="0.35">
      <c r="A63" s="2"/>
      <c r="B63" s="226" t="s">
        <v>125</v>
      </c>
      <c r="C63" s="10"/>
      <c r="D63" s="10"/>
      <c r="E63" s="13"/>
      <c r="F63" s="230"/>
      <c r="G63" s="57">
        <f t="shared" si="2"/>
        <v>0</v>
      </c>
      <c r="H63" s="13"/>
      <c r="I63" s="117"/>
      <c r="J63" s="13"/>
      <c r="K63" s="13"/>
    </row>
    <row r="64" spans="1:11" x14ac:dyDescent="0.35">
      <c r="A64" s="2"/>
      <c r="B64" s="226" t="s">
        <v>125</v>
      </c>
      <c r="C64" s="10"/>
      <c r="D64" s="10"/>
      <c r="E64" s="13"/>
      <c r="F64" s="230"/>
      <c r="G64" s="57">
        <f t="shared" si="2"/>
        <v>0</v>
      </c>
      <c r="H64" s="13"/>
      <c r="I64" s="117"/>
      <c r="J64" s="13"/>
      <c r="K64" s="13"/>
    </row>
    <row r="65" spans="1:12" x14ac:dyDescent="0.35">
      <c r="A65" s="2"/>
      <c r="B65" s="226" t="s">
        <v>125</v>
      </c>
      <c r="C65" s="10"/>
      <c r="D65" s="10"/>
      <c r="E65" s="13"/>
      <c r="F65" s="230"/>
      <c r="G65" s="57">
        <f t="shared" si="2"/>
        <v>0</v>
      </c>
      <c r="H65" s="13"/>
      <c r="I65" s="117"/>
      <c r="J65" s="13"/>
      <c r="K65" s="13"/>
    </row>
    <row r="66" spans="1:12" x14ac:dyDescent="0.35">
      <c r="A66" s="2"/>
      <c r="B66" s="226" t="s">
        <v>125</v>
      </c>
      <c r="C66" s="10"/>
      <c r="D66" s="10"/>
      <c r="E66" s="13"/>
      <c r="F66" s="230"/>
      <c r="G66" s="57">
        <f t="shared" si="2"/>
        <v>0</v>
      </c>
      <c r="H66" s="13"/>
      <c r="I66" s="117"/>
      <c r="J66" s="13"/>
      <c r="K66" s="13"/>
    </row>
    <row r="67" spans="1:12" x14ac:dyDescent="0.35">
      <c r="A67" s="2"/>
      <c r="B67" s="31" t="s">
        <v>236</v>
      </c>
      <c r="C67" s="13"/>
      <c r="D67" s="13"/>
      <c r="E67" s="13"/>
      <c r="F67" s="281">
        <f>IF(IFERROR(FIND("Affordable Housing Fund",'Rents &amp; Affordability'!O19,1),"0%")=8,4%,0%)</f>
        <v>0</v>
      </c>
      <c r="G67" s="57">
        <f>+F67*G51</f>
        <v>0</v>
      </c>
      <c r="H67" s="13"/>
      <c r="I67" s="117"/>
      <c r="J67" s="13"/>
      <c r="K67" s="13"/>
    </row>
    <row r="68" spans="1:12" x14ac:dyDescent="0.35">
      <c r="A68" s="2"/>
      <c r="B68" s="11" t="s">
        <v>179</v>
      </c>
      <c r="C68" s="13"/>
      <c r="D68" s="13"/>
      <c r="E68" s="13"/>
      <c r="F68" s="241"/>
      <c r="G68" s="57">
        <f>F68*G51</f>
        <v>0</v>
      </c>
      <c r="H68" s="13"/>
      <c r="I68" s="117"/>
      <c r="J68" s="13"/>
      <c r="K68" s="13"/>
    </row>
    <row r="69" spans="1:12" x14ac:dyDescent="0.35">
      <c r="A69" s="2"/>
      <c r="B69" s="13" t="s">
        <v>180</v>
      </c>
      <c r="C69" s="13"/>
      <c r="D69" s="13"/>
      <c r="E69" s="13"/>
      <c r="F69" s="232"/>
      <c r="G69" s="57">
        <f>F69*G51</f>
        <v>0</v>
      </c>
      <c r="H69" s="13"/>
      <c r="I69" s="117"/>
      <c r="J69" s="13"/>
      <c r="K69" s="13"/>
    </row>
    <row r="70" spans="1:12" ht="16" x14ac:dyDescent="0.5">
      <c r="A70" s="2"/>
      <c r="B70" s="13" t="s">
        <v>181</v>
      </c>
      <c r="C70" s="13"/>
      <c r="D70" s="13"/>
      <c r="E70" s="13"/>
      <c r="F70" s="232"/>
      <c r="G70" s="279">
        <f>F70*G51</f>
        <v>0</v>
      </c>
      <c r="H70" s="30"/>
      <c r="I70" s="285"/>
      <c r="J70" s="13"/>
      <c r="K70" s="132"/>
    </row>
    <row r="71" spans="1:12" ht="15.5" x14ac:dyDescent="0.35">
      <c r="A71" s="13"/>
      <c r="B71" s="29" t="s">
        <v>182</v>
      </c>
      <c r="C71" s="28"/>
      <c r="D71" s="28"/>
      <c r="E71" s="28"/>
      <c r="F71" s="27">
        <f>IF($C$6=0,0,G71/$C$6)</f>
        <v>0</v>
      </c>
      <c r="G71" s="133">
        <f>SUM(G55:G59,G61:G70)</f>
        <v>0</v>
      </c>
      <c r="H71" s="13"/>
      <c r="I71" s="286" t="s">
        <v>183</v>
      </c>
      <c r="J71" s="287">
        <f>IF(G51=0,0,G71/G51)</f>
        <v>0</v>
      </c>
      <c r="K71" s="2"/>
    </row>
    <row r="72" spans="1:12" ht="16.5" thickTop="1" thickBot="1" x14ac:dyDescent="0.4">
      <c r="A72" s="18"/>
      <c r="B72" s="26"/>
      <c r="C72" s="25"/>
      <c r="D72" s="24"/>
      <c r="E72" s="24"/>
      <c r="F72" s="24"/>
      <c r="G72" s="24"/>
      <c r="H72" s="23"/>
      <c r="I72" s="99"/>
      <c r="J72" s="23"/>
      <c r="K72" s="23"/>
    </row>
    <row r="73" spans="1:12" ht="16" thickBot="1" x14ac:dyDescent="0.4">
      <c r="A73" s="2"/>
      <c r="B73" s="22" t="s">
        <v>184</v>
      </c>
      <c r="C73" s="21"/>
      <c r="D73" s="21"/>
      <c r="E73" s="21"/>
      <c r="F73" s="20"/>
      <c r="G73" s="19">
        <f>G51-G71</f>
        <v>0</v>
      </c>
      <c r="H73" s="14"/>
      <c r="I73" s="97"/>
      <c r="J73" s="13"/>
    </row>
    <row r="74" spans="1:12" ht="15.5" x14ac:dyDescent="0.35">
      <c r="A74" s="2"/>
      <c r="B74" s="17"/>
      <c r="C74" s="17"/>
      <c r="D74" s="17"/>
      <c r="E74" s="17"/>
      <c r="F74" s="16"/>
      <c r="G74" s="15"/>
      <c r="H74" s="14"/>
      <c r="I74" s="97"/>
      <c r="J74" s="13"/>
    </row>
    <row r="75" spans="1:12" ht="15" thickBot="1" x14ac:dyDescent="0.4">
      <c r="A75" s="92"/>
      <c r="B75" s="92"/>
      <c r="C75" s="92"/>
      <c r="D75" s="92"/>
      <c r="E75" s="92"/>
      <c r="F75" s="92"/>
      <c r="G75" s="92"/>
      <c r="H75" s="92"/>
      <c r="I75" s="92"/>
      <c r="J75" s="92"/>
      <c r="K75" s="92"/>
    </row>
    <row r="76" spans="1:12" s="2" customFormat="1" ht="15" thickBot="1" x14ac:dyDescent="0.4">
      <c r="B76" s="472" t="s">
        <v>185</v>
      </c>
      <c r="C76" s="473"/>
      <c r="D76" s="473"/>
      <c r="E76" s="473"/>
      <c r="F76" s="473"/>
      <c r="G76" s="474"/>
      <c r="H76" s="11"/>
      <c r="I76" s="10"/>
      <c r="J76" s="9"/>
      <c r="K76" s="9"/>
      <c r="L76" s="92"/>
    </row>
    <row r="77" spans="1:12" s="2" customFormat="1" ht="15" thickBot="1" x14ac:dyDescent="0.4">
      <c r="B77" s="282"/>
      <c r="C77"/>
      <c r="D77" s="10"/>
      <c r="E77" s="10"/>
      <c r="F77" s="10"/>
      <c r="G77" s="12"/>
      <c r="H77" s="11"/>
      <c r="I77" s="10"/>
      <c r="J77" s="9"/>
      <c r="K77" s="9"/>
      <c r="L77" s="92"/>
    </row>
    <row r="78" spans="1:12" s="2" customFormat="1" ht="15" thickBot="1" x14ac:dyDescent="0.4">
      <c r="B78" s="469" t="s">
        <v>186</v>
      </c>
      <c r="C78" s="470"/>
      <c r="D78" s="470"/>
      <c r="E78" s="470"/>
      <c r="F78" s="470"/>
      <c r="G78" s="470"/>
      <c r="H78" s="470"/>
      <c r="I78" s="470"/>
      <c r="J78" s="470"/>
      <c r="K78" s="471"/>
      <c r="L78" s="92"/>
    </row>
    <row r="79" spans="1:12" s="2" customFormat="1" x14ac:dyDescent="0.35">
      <c r="B79" s="5"/>
      <c r="C79" s="5"/>
      <c r="D79" s="5"/>
      <c r="E79" s="5"/>
      <c r="F79" s="5"/>
      <c r="G79" s="156"/>
      <c r="H79" s="157"/>
      <c r="I79" s="63"/>
      <c r="J79" s="157"/>
      <c r="K79" s="157"/>
      <c r="L79" s="92"/>
    </row>
    <row r="80" spans="1:12" s="2" customFormat="1" x14ac:dyDescent="0.35">
      <c r="B80" s="8" t="s">
        <v>184</v>
      </c>
      <c r="C80" s="5"/>
      <c r="D80" s="5"/>
      <c r="E80" s="5"/>
      <c r="F80" s="5"/>
      <c r="G80" s="156"/>
      <c r="H80" s="157"/>
      <c r="I80" s="63"/>
      <c r="J80" s="157"/>
      <c r="K80" s="157"/>
      <c r="L80" s="92"/>
    </row>
    <row r="81" spans="2:14" s="2" customFormat="1" x14ac:dyDescent="0.35">
      <c r="B81" s="160" t="s">
        <v>187</v>
      </c>
      <c r="C81" s="5"/>
      <c r="D81" s="5"/>
      <c r="E81" s="5"/>
      <c r="F81" s="5"/>
      <c r="G81" s="352">
        <f>G73</f>
        <v>0</v>
      </c>
      <c r="H81" s="157"/>
      <c r="I81" s="63"/>
      <c r="J81" s="157"/>
      <c r="K81" s="157"/>
      <c r="L81" s="92"/>
    </row>
    <row r="82" spans="2:14" s="2" customFormat="1" x14ac:dyDescent="0.35">
      <c r="B82" s="160" t="s">
        <v>188</v>
      </c>
      <c r="C82" s="5"/>
      <c r="D82" s="5"/>
      <c r="E82" s="5"/>
      <c r="F82" s="5"/>
      <c r="G82" s="352">
        <f>'Proforma- Non-Residential'!G59</f>
        <v>0</v>
      </c>
      <c r="H82" s="157"/>
      <c r="I82" s="63"/>
      <c r="J82" s="157"/>
      <c r="K82" s="157"/>
      <c r="L82" s="92"/>
    </row>
    <row r="83" spans="2:14" s="2" customFormat="1" ht="15" thickBot="1" x14ac:dyDescent="0.4">
      <c r="B83" s="353" t="s">
        <v>189</v>
      </c>
      <c r="C83" s="354"/>
      <c r="D83" s="354"/>
      <c r="E83" s="354"/>
      <c r="F83" s="354"/>
      <c r="G83" s="355">
        <f>SUM(G81:G82)</f>
        <v>0</v>
      </c>
      <c r="H83" s="157"/>
      <c r="I83" s="63"/>
      <c r="J83" s="157"/>
      <c r="K83" s="157"/>
      <c r="L83" s="92"/>
    </row>
    <row r="84" spans="2:14" s="2" customFormat="1" ht="15" thickTop="1" x14ac:dyDescent="0.35">
      <c r="B84" s="160"/>
      <c r="C84" s="5"/>
      <c r="D84" s="5"/>
      <c r="E84" s="5"/>
      <c r="F84" s="5"/>
      <c r="G84" s="156"/>
      <c r="H84" s="157"/>
      <c r="I84" s="63"/>
      <c r="J84" s="157"/>
      <c r="K84" s="157"/>
      <c r="L84" s="92"/>
    </row>
    <row r="85" spans="2:14" s="2" customFormat="1" x14ac:dyDescent="0.35">
      <c r="B85" s="158" t="s">
        <v>190</v>
      </c>
      <c r="C85" s="5"/>
      <c r="D85" s="5"/>
      <c r="E85" s="5"/>
      <c r="F85" s="5"/>
      <c r="G85" s="156"/>
      <c r="H85" s="157"/>
      <c r="I85" s="63"/>
      <c r="J85" s="157"/>
      <c r="K85" s="157"/>
      <c r="L85" s="92"/>
    </row>
    <row r="86" spans="2:14" s="2" customFormat="1" x14ac:dyDescent="0.35">
      <c r="B86" s="3" t="s">
        <v>191</v>
      </c>
      <c r="C86" s="3"/>
      <c r="D86" s="3"/>
      <c r="E86" s="3"/>
      <c r="F86" s="3"/>
      <c r="G86" s="272">
        <f>'Project Budget'!E30</f>
        <v>0</v>
      </c>
      <c r="H86" s="3"/>
      <c r="I86" s="3"/>
      <c r="J86" s="3"/>
      <c r="K86" s="3"/>
      <c r="L86" s="92"/>
    </row>
    <row r="87" spans="2:14" s="2" customFormat="1" x14ac:dyDescent="0.35">
      <c r="B87" s="3" t="s">
        <v>192</v>
      </c>
      <c r="C87" s="3"/>
      <c r="D87" s="3"/>
      <c r="E87" s="3"/>
      <c r="F87" s="3"/>
      <c r="G87" s="232"/>
      <c r="H87" s="115"/>
      <c r="I87" s="115"/>
      <c r="J87" s="134"/>
      <c r="K87" s="115"/>
      <c r="L87" s="92"/>
    </row>
    <row r="88" spans="2:14" s="2" customFormat="1" ht="15" customHeight="1" x14ac:dyDescent="0.35">
      <c r="B88" s="3" t="s">
        <v>193</v>
      </c>
      <c r="C88" s="3"/>
      <c r="D88" s="3"/>
      <c r="E88" s="3"/>
      <c r="F88" s="3"/>
      <c r="G88" s="244"/>
      <c r="H88" s="3"/>
      <c r="I88" s="4"/>
      <c r="J88" s="3"/>
      <c r="K88" s="3"/>
      <c r="L88" s="92"/>
    </row>
    <row r="89" spans="2:14" s="2" customFormat="1" x14ac:dyDescent="0.35">
      <c r="B89" s="3" t="s">
        <v>194</v>
      </c>
      <c r="C89" s="3"/>
      <c r="D89" s="3"/>
      <c r="E89" s="3"/>
      <c r="F89" s="3"/>
      <c r="G89" s="272">
        <f>IF(G86=0, 0, IF(G88=0,0, -PMT((((G87/2)+1)^(1/6))-1, G88*12, G86, 0, 0)))</f>
        <v>0</v>
      </c>
      <c r="H89" s="3"/>
      <c r="I89" s="3"/>
      <c r="J89" s="3"/>
      <c r="K89" s="3"/>
      <c r="L89" s="92"/>
    </row>
    <row r="90" spans="2:14" s="2" customFormat="1" ht="15" customHeight="1" x14ac:dyDescent="0.35">
      <c r="B90" s="3" t="s">
        <v>195</v>
      </c>
      <c r="C90" s="3"/>
      <c r="D90" s="3"/>
      <c r="E90" s="3"/>
      <c r="F90" s="3"/>
      <c r="G90" s="272">
        <f>G89*12</f>
        <v>0</v>
      </c>
      <c r="H90" s="3"/>
      <c r="I90" s="465"/>
      <c r="J90" s="465"/>
      <c r="K90" s="7"/>
      <c r="L90" s="92"/>
      <c r="N90" s="32"/>
    </row>
    <row r="91" spans="2:14" s="2" customFormat="1" ht="15" customHeight="1" x14ac:dyDescent="0.35">
      <c r="B91" s="3"/>
      <c r="C91" s="3"/>
      <c r="D91" s="3"/>
      <c r="E91" s="3"/>
      <c r="F91" s="3"/>
      <c r="G91" s="148"/>
      <c r="H91" s="3"/>
      <c r="I91" s="148"/>
      <c r="J91" s="148"/>
      <c r="K91" s="7"/>
      <c r="L91" s="92"/>
      <c r="N91" s="32"/>
    </row>
    <row r="92" spans="2:14" s="2" customFormat="1" ht="15" customHeight="1" x14ac:dyDescent="0.35">
      <c r="B92" s="8" t="s">
        <v>196</v>
      </c>
      <c r="C92" s="3"/>
      <c r="D92" s="3"/>
      <c r="E92" s="3"/>
      <c r="F92" s="3"/>
      <c r="G92" s="148"/>
      <c r="H92" s="3"/>
      <c r="I92" s="148"/>
      <c r="J92" s="148"/>
      <c r="K92" s="7"/>
      <c r="L92" s="92"/>
      <c r="N92" s="32"/>
    </row>
    <row r="93" spans="2:14" s="2" customFormat="1" ht="15" customHeight="1" x14ac:dyDescent="0.35">
      <c r="B93" s="3" t="s">
        <v>197</v>
      </c>
      <c r="C93" s="3"/>
      <c r="D93" s="3"/>
      <c r="E93" s="3"/>
      <c r="F93" s="3"/>
      <c r="G93" s="272">
        <f>SUM('Project Budget'!E31:E34)</f>
        <v>0</v>
      </c>
      <c r="H93" s="3"/>
      <c r="I93" s="148"/>
      <c r="J93" s="148"/>
      <c r="K93" s="7"/>
      <c r="L93" s="92"/>
      <c r="N93" s="32"/>
    </row>
    <row r="94" spans="2:14" s="2" customFormat="1" ht="15" customHeight="1" x14ac:dyDescent="0.35">
      <c r="B94" s="3" t="s">
        <v>198</v>
      </c>
      <c r="C94" s="3"/>
      <c r="D94" s="3"/>
      <c r="E94" s="3"/>
      <c r="F94"/>
      <c r="G94" s="245"/>
      <c r="H94" s="3"/>
      <c r="I94" s="148"/>
      <c r="J94" s="148"/>
      <c r="K94" s="7"/>
      <c r="L94" s="92"/>
      <c r="N94" s="32"/>
    </row>
    <row r="95" spans="2:14" s="2" customFormat="1" ht="15" customHeight="1" x14ac:dyDescent="0.35">
      <c r="B95" s="3"/>
      <c r="C95" s="3"/>
      <c r="D95" s="3"/>
      <c r="E95" s="3"/>
      <c r="F95"/>
      <c r="G95" s="148"/>
      <c r="H95" s="3"/>
      <c r="I95" s="148"/>
      <c r="J95" s="148"/>
      <c r="K95" s="7"/>
      <c r="L95" s="92"/>
      <c r="N95" s="32" t="s">
        <v>199</v>
      </c>
    </row>
    <row r="96" spans="2:14" s="2" customFormat="1" ht="15" customHeight="1" thickBot="1" x14ac:dyDescent="0.4">
      <c r="B96" s="353" t="s">
        <v>200</v>
      </c>
      <c r="C96" s="354"/>
      <c r="D96" s="354"/>
      <c r="E96" s="354"/>
      <c r="F96" s="354"/>
      <c r="G96" s="356">
        <f>G90+G94</f>
        <v>0</v>
      </c>
      <c r="H96" s="3"/>
      <c r="I96" s="148"/>
      <c r="J96" s="148"/>
      <c r="K96" s="7"/>
      <c r="L96" s="92"/>
      <c r="N96" s="159" t="s">
        <v>201</v>
      </c>
    </row>
    <row r="97" spans="1:14" s="2" customFormat="1" ht="15" customHeight="1" thickTop="1" x14ac:dyDescent="0.35">
      <c r="B97" s="8"/>
      <c r="C97" s="3"/>
      <c r="D97" s="3"/>
      <c r="E97" s="3"/>
      <c r="F97"/>
      <c r="G97" s="148"/>
      <c r="H97" s="3"/>
      <c r="I97" s="148"/>
      <c r="J97" s="148"/>
      <c r="K97" s="7"/>
      <c r="L97" s="92"/>
      <c r="N97" s="154" t="s">
        <v>202</v>
      </c>
    </row>
    <row r="98" spans="1:14" s="2" customFormat="1" ht="15" thickBot="1" x14ac:dyDescent="0.4">
      <c r="B98" s="353" t="s">
        <v>203</v>
      </c>
      <c r="C98" s="357"/>
      <c r="D98" s="357"/>
      <c r="E98" s="357"/>
      <c r="F98" s="358"/>
      <c r="G98" s="359" t="str">
        <f>IF(AND(G90=0,G94=0),"N/A", ROUND((G81+G82)/(G90+G94),2))</f>
        <v>N/A</v>
      </c>
      <c r="H98" s="4"/>
      <c r="I98" s="66" t="str">
        <f>IF($G$98="N/A", N96, IF($G$98&lt;1,N97, N98))</f>
        <v>Not Applicable (No repayable loan)</v>
      </c>
      <c r="J98" s="6"/>
      <c r="K98" s="7"/>
      <c r="L98" s="92"/>
      <c r="N98" s="159" t="s">
        <v>204</v>
      </c>
    </row>
    <row r="99" spans="1:14" s="2" customFormat="1" ht="14.5" customHeight="1" thickTop="1" x14ac:dyDescent="0.35">
      <c r="B99" s="8"/>
      <c r="C99" s="3"/>
      <c r="D99"/>
      <c r="E99"/>
      <c r="F99"/>
      <c r="G99"/>
      <c r="H99" s="4"/>
      <c r="I99" s="7"/>
      <c r="J99" s="7"/>
      <c r="K99" s="7"/>
      <c r="L99" s="92"/>
    </row>
    <row r="100" spans="1:14" s="2" customFormat="1" ht="14.5" customHeight="1" x14ac:dyDescent="0.35">
      <c r="B100" s="8"/>
      <c r="C100" s="3"/>
      <c r="D100"/>
      <c r="E100"/>
      <c r="F100"/>
      <c r="G100"/>
      <c r="H100" s="4"/>
      <c r="I100" s="7"/>
      <c r="J100" s="7"/>
      <c r="K100" s="7"/>
      <c r="L100" s="92"/>
    </row>
    <row r="101" spans="1:14" x14ac:dyDescent="0.35">
      <c r="B101" s="360" t="s">
        <v>144</v>
      </c>
      <c r="C101" s="92"/>
      <c r="D101" s="92"/>
      <c r="E101" s="92"/>
      <c r="F101" s="92"/>
      <c r="G101" s="92"/>
      <c r="H101" s="92"/>
      <c r="I101" s="92"/>
      <c r="J101" s="92"/>
      <c r="K101" s="92"/>
    </row>
    <row r="102" spans="1:14" x14ac:dyDescent="0.35">
      <c r="B102" s="135"/>
      <c r="C102" s="136"/>
      <c r="D102" s="136"/>
      <c r="E102" s="136"/>
      <c r="F102" s="136"/>
      <c r="G102" s="136"/>
      <c r="H102" s="136"/>
      <c r="I102" s="136"/>
      <c r="J102" s="136"/>
      <c r="K102" s="137"/>
    </row>
    <row r="103" spans="1:14" x14ac:dyDescent="0.35">
      <c r="B103" s="138"/>
      <c r="C103" s="139"/>
      <c r="D103" s="139"/>
      <c r="E103" s="139"/>
      <c r="F103" s="139"/>
      <c r="G103" s="139"/>
      <c r="H103" s="139"/>
      <c r="I103" s="139"/>
      <c r="J103" s="139"/>
      <c r="K103" s="140"/>
    </row>
    <row r="104" spans="1:14" x14ac:dyDescent="0.35">
      <c r="B104" s="138"/>
      <c r="C104" s="139"/>
      <c r="D104" s="139"/>
      <c r="E104" s="139"/>
      <c r="F104" s="139"/>
      <c r="G104" s="139"/>
      <c r="H104" s="139"/>
      <c r="I104" s="139"/>
      <c r="J104" s="139"/>
      <c r="K104" s="140"/>
    </row>
    <row r="105" spans="1:14" x14ac:dyDescent="0.35">
      <c r="B105" s="138"/>
      <c r="C105" s="139"/>
      <c r="D105" s="139"/>
      <c r="E105" s="139"/>
      <c r="F105" s="139"/>
      <c r="G105" s="139"/>
      <c r="H105" s="139"/>
      <c r="I105" s="139"/>
      <c r="J105" s="139"/>
      <c r="K105" s="140"/>
    </row>
    <row r="106" spans="1:14" x14ac:dyDescent="0.35">
      <c r="B106" s="141"/>
      <c r="C106" s="142"/>
      <c r="D106" s="142"/>
      <c r="E106" s="142"/>
      <c r="F106" s="142"/>
      <c r="G106" s="142"/>
      <c r="H106" s="142"/>
      <c r="I106" s="142"/>
      <c r="J106" s="142"/>
      <c r="K106" s="143"/>
    </row>
    <row r="107" spans="1:14" x14ac:dyDescent="0.35">
      <c r="B107" s="118"/>
      <c r="C107" s="92"/>
      <c r="D107" s="92"/>
      <c r="E107" s="92"/>
      <c r="F107" s="92"/>
      <c r="G107" s="92"/>
      <c r="H107" s="92"/>
      <c r="I107" s="92"/>
      <c r="J107" s="92"/>
      <c r="K107" s="92"/>
    </row>
    <row r="108" spans="1:14" x14ac:dyDescent="0.35">
      <c r="A108" s="92"/>
      <c r="B108" s="92"/>
      <c r="C108" s="92"/>
      <c r="D108" s="92"/>
      <c r="E108" s="92"/>
      <c r="F108" s="92"/>
      <c r="G108" s="92"/>
      <c r="H108" s="92"/>
      <c r="I108" s="92"/>
      <c r="J108" s="92"/>
      <c r="K108" s="92"/>
    </row>
    <row r="109" spans="1:14" x14ac:dyDescent="0.35">
      <c r="B109" s="92"/>
      <c r="C109" s="92"/>
      <c r="D109" s="92"/>
      <c r="E109" s="92"/>
      <c r="F109" s="92"/>
      <c r="G109" s="92"/>
      <c r="H109" s="92"/>
      <c r="I109" s="92"/>
      <c r="J109" s="92"/>
      <c r="K109" s="92"/>
    </row>
    <row r="110" spans="1:14" x14ac:dyDescent="0.35">
      <c r="D110" s="2"/>
      <c r="E110" s="2"/>
      <c r="F110" s="2"/>
      <c r="H110" s="2"/>
      <c r="J110" s="2"/>
      <c r="K110" s="2"/>
    </row>
    <row r="111" spans="1:14" x14ac:dyDescent="0.35">
      <c r="D111" s="2"/>
      <c r="E111" s="2"/>
      <c r="F111" s="2"/>
      <c r="H111" s="2"/>
      <c r="J111" s="2"/>
      <c r="K111" s="2"/>
    </row>
    <row r="112" spans="1:14" x14ac:dyDescent="0.35">
      <c r="D112" s="2"/>
      <c r="E112" s="2"/>
      <c r="F112" s="2"/>
      <c r="H112" s="2"/>
      <c r="J112" s="2"/>
      <c r="K112" s="2"/>
    </row>
    <row r="113" spans="1:11" x14ac:dyDescent="0.35">
      <c r="D113" s="2"/>
      <c r="E113" s="2"/>
      <c r="F113" s="2"/>
      <c r="H113" s="2"/>
      <c r="J113" s="2"/>
      <c r="K113" s="2"/>
    </row>
    <row r="114" spans="1:11" x14ac:dyDescent="0.35">
      <c r="D114" s="2"/>
      <c r="E114" s="2"/>
      <c r="F114" s="2"/>
      <c r="H114" s="2"/>
      <c r="J114" s="2"/>
      <c r="K114" s="2"/>
    </row>
    <row r="115" spans="1:11" x14ac:dyDescent="0.35">
      <c r="D115" s="2"/>
      <c r="E115" s="2"/>
      <c r="F115" s="2"/>
      <c r="H115" s="2"/>
      <c r="J115" s="2"/>
      <c r="K115" s="2"/>
    </row>
    <row r="116" spans="1:11" x14ac:dyDescent="0.35">
      <c r="A116" s="2"/>
      <c r="B116" s="2"/>
      <c r="C116" s="2"/>
      <c r="D116" s="2"/>
      <c r="E116" s="2"/>
      <c r="F116" s="2"/>
      <c r="H116" s="2"/>
      <c r="J116" s="2"/>
      <c r="K116" s="2"/>
    </row>
  </sheetData>
  <sheetProtection algorithmName="SHA-512" hashValue="GMd6SXa1t7FyMqWTOiiMRz90qd6amA49xnK4PAbzneruzTdkI/RpnMWc4p7xgjNuP8C5bSUap31jOzSdagTLnA==" saltValue="9tncuAa4R+GtgdAmQmdOqw==" spinCount="100000" sheet="1" objects="1" scenarios="1"/>
  <mergeCells count="7">
    <mergeCell ref="I90:J90"/>
    <mergeCell ref="B8:K8"/>
    <mergeCell ref="B25:K25"/>
    <mergeCell ref="B32:K32"/>
    <mergeCell ref="B53:K53"/>
    <mergeCell ref="B78:K78"/>
    <mergeCell ref="B76:G76"/>
  </mergeCells>
  <conditionalFormatting sqref="B99:K100 B86:K95 B97:K97 H96:K96 B81:B84 C98:K98">
    <cfRule type="expression" dxfId="10" priority="17">
      <formula>#REF!="Contribution"</formula>
    </cfRule>
  </conditionalFormatting>
  <conditionalFormatting sqref="I98">
    <cfRule type="containsText" dxfId="9" priority="3" operator="containsText" text="Project likely viable">
      <formula>NOT(ISERROR(SEARCH("Project likely viable",I98)))</formula>
    </cfRule>
    <cfRule type="containsText" dxfId="8" priority="5" operator="containsText" text="Not Applicable (No repayable loan)">
      <formula>NOT(ISERROR(SEARCH("Not Applicable (No repayable loan)",I98)))</formula>
    </cfRule>
    <cfRule type="colorScale" priority="16">
      <colorScale>
        <cfvo type="min"/>
        <cfvo type="max"/>
        <color rgb="FFFF7128"/>
        <color rgb="FFFFEF9C"/>
      </colorScale>
    </cfRule>
  </conditionalFormatting>
  <conditionalFormatting sqref="B98">
    <cfRule type="expression" dxfId="7" priority="11">
      <formula>#REF!="Contribution"</formula>
    </cfRule>
  </conditionalFormatting>
  <conditionalFormatting sqref="B80">
    <cfRule type="expression" dxfId="6" priority="9">
      <formula>#REF!="Contribution"</formula>
    </cfRule>
  </conditionalFormatting>
  <conditionalFormatting sqref="G81">
    <cfRule type="expression" dxfId="5" priority="8">
      <formula>#REF!="Contribution"</formula>
    </cfRule>
  </conditionalFormatting>
  <conditionalFormatting sqref="G82">
    <cfRule type="expression" dxfId="4" priority="7">
      <formula>#REF!="Contribution"</formula>
    </cfRule>
  </conditionalFormatting>
  <conditionalFormatting sqref="B96">
    <cfRule type="expression" dxfId="3" priority="6">
      <formula>#REF!="Contribution"</formula>
    </cfRule>
  </conditionalFormatting>
  <conditionalFormatting sqref="G98">
    <cfRule type="containsText" dxfId="2" priority="4" operator="containsText" text="Project not likely viable">
      <formula>NOT(ISERROR(SEARCH("Project not likely viable",G98)))</formula>
    </cfRule>
  </conditionalFormatting>
  <conditionalFormatting sqref="G83">
    <cfRule type="expression" dxfId="1" priority="2">
      <formula>#REF!="Contribution"</formula>
    </cfRule>
  </conditionalFormatting>
  <pageMargins left="0.7" right="0.7" top="0.75" bottom="0.75" header="0.3" footer="0.3"/>
  <pageSetup paperSize="5" scale="43"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3D51693B-365B-46B7-9C50-14F16924AE40}">
            <xm:f>NOT(ISERROR(SEARCH($N$97,I98)))</xm:f>
            <xm:f>$N$97</xm:f>
            <x14:dxf>
              <font>
                <color rgb="FFFF0000"/>
              </font>
            </x14:dxf>
          </x14:cfRule>
          <xm:sqref>I98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9"/>
  <sheetViews>
    <sheetView showGridLines="0" topLeftCell="A41" zoomScale="80" zoomScaleNormal="80" workbookViewId="0">
      <selection activeCell="B63" sqref="B63:K67"/>
    </sheetView>
  </sheetViews>
  <sheetFormatPr defaultColWidth="9.1796875" defaultRowHeight="14.5" x14ac:dyDescent="0.35"/>
  <cols>
    <col min="1" max="1" width="2.54296875" customWidth="1"/>
    <col min="2" max="2" width="53.90625" customWidth="1"/>
    <col min="3" max="3" width="23.54296875" customWidth="1"/>
    <col min="4" max="4" width="12.1796875" customWidth="1"/>
    <col min="5" max="5" width="10.7265625" customWidth="1"/>
    <col min="6" max="6" width="15" customWidth="1"/>
    <col min="7" max="7" width="18.26953125" customWidth="1"/>
    <col min="8" max="8" width="31.7265625" customWidth="1"/>
    <col min="9" max="9" width="15" customWidth="1"/>
  </cols>
  <sheetData>
    <row r="1" spans="1:11" ht="34" customHeight="1" thickBot="1" x14ac:dyDescent="0.5">
      <c r="A1" s="301" t="s">
        <v>102</v>
      </c>
      <c r="B1" s="292"/>
      <c r="C1" s="292"/>
      <c r="D1" s="292"/>
      <c r="E1" s="293"/>
      <c r="F1" s="288"/>
    </row>
    <row r="2" spans="1:11" ht="24" thickBot="1" x14ac:dyDescent="0.6">
      <c r="A2" s="398"/>
      <c r="B2" s="399"/>
      <c r="C2" s="399"/>
      <c r="D2" s="399" t="s">
        <v>205</v>
      </c>
      <c r="E2" s="399"/>
      <c r="F2" s="399"/>
      <c r="G2" s="399"/>
      <c r="H2" s="399"/>
      <c r="I2" s="399"/>
      <c r="J2" s="399"/>
      <c r="K2" s="400"/>
    </row>
    <row r="3" spans="1:11" ht="15.5" x14ac:dyDescent="0.35">
      <c r="A3" s="99"/>
      <c r="B3" s="234" t="s">
        <v>206</v>
      </c>
      <c r="C3" s="235"/>
      <c r="D3" s="235"/>
      <c r="E3" s="235"/>
      <c r="F3" s="235"/>
      <c r="G3" s="235"/>
      <c r="H3" s="235"/>
      <c r="I3" s="235"/>
      <c r="J3" s="235"/>
      <c r="K3" s="235"/>
    </row>
    <row r="4" spans="1:11" x14ac:dyDescent="0.35">
      <c r="D4" s="2"/>
      <c r="E4" s="96" t="s">
        <v>207</v>
      </c>
    </row>
    <row r="5" spans="1:11" x14ac:dyDescent="0.35">
      <c r="B5" s="2" t="s">
        <v>208</v>
      </c>
      <c r="C5" s="32"/>
      <c r="D5" s="283">
        <f>D6</f>
        <v>0</v>
      </c>
      <c r="E5" s="361" t="str">
        <f>E6</f>
        <v>Yes</v>
      </c>
      <c r="F5" t="s">
        <v>209</v>
      </c>
    </row>
    <row r="6" spans="1:11" x14ac:dyDescent="0.35">
      <c r="B6" s="80" t="s">
        <v>210</v>
      </c>
      <c r="C6" s="81"/>
      <c r="D6" s="284">
        <f>'Project Budget'!I6</f>
        <v>0</v>
      </c>
      <c r="E6" s="362" t="str">
        <f>IF(D6&lt;=30%,"Yes","No")</f>
        <v>Yes</v>
      </c>
      <c r="F6" t="s">
        <v>211</v>
      </c>
    </row>
    <row r="7" spans="1:11" ht="15" thickBot="1" x14ac:dyDescent="0.4">
      <c r="F7" s="101"/>
    </row>
    <row r="8" spans="1:11" ht="15" thickBot="1" x14ac:dyDescent="0.4">
      <c r="B8" s="475" t="s">
        <v>212</v>
      </c>
      <c r="C8" s="476"/>
      <c r="D8" s="476"/>
      <c r="E8" s="476"/>
      <c r="F8" s="476"/>
      <c r="G8" s="476"/>
      <c r="H8" s="476"/>
      <c r="I8" s="476"/>
      <c r="J8" s="476"/>
      <c r="K8" s="477"/>
    </row>
    <row r="9" spans="1:11" ht="29.15" customHeight="1" x14ac:dyDescent="0.35">
      <c r="B9" s="82"/>
      <c r="C9" s="249"/>
      <c r="D9" s="478" t="s">
        <v>152</v>
      </c>
      <c r="E9" s="478"/>
    </row>
    <row r="10" spans="1:11" x14ac:dyDescent="0.35">
      <c r="B10" s="2" t="str">
        <f>'Project Budget'!B11</f>
        <v>Land value (Under ACLP, MLI Select and/or if applicable)</v>
      </c>
      <c r="C10" s="364">
        <f>'Project Budget'!I11</f>
        <v>0</v>
      </c>
      <c r="D10" s="479"/>
      <c r="E10" s="480"/>
    </row>
    <row r="11" spans="1:11" x14ac:dyDescent="0.35">
      <c r="B11" s="2" t="str">
        <f>'Project Budget'!B13</f>
        <v>Land cost (Under AHF and/or if applicable)</v>
      </c>
      <c r="C11" s="365">
        <f>'Project Budget'!I13</f>
        <v>0</v>
      </c>
      <c r="D11" s="481"/>
      <c r="E11" s="479"/>
    </row>
    <row r="12" spans="1:11" x14ac:dyDescent="0.35">
      <c r="B12" s="2" t="str">
        <f>'Project Budget'!B15</f>
        <v>Hard costs (Construction costs)</v>
      </c>
      <c r="C12" s="365">
        <f>'Project Budget'!I15</f>
        <v>0</v>
      </c>
      <c r="D12" s="479"/>
      <c r="E12" s="480"/>
    </row>
    <row r="13" spans="1:11" x14ac:dyDescent="0.35">
      <c r="B13" s="2" t="str">
        <f>'Project Budget'!B16</f>
        <v>Soft costs (Development costs)</v>
      </c>
      <c r="C13" s="365">
        <f>'Project Budget'!I16</f>
        <v>0</v>
      </c>
      <c r="D13" s="479"/>
      <c r="E13" s="480"/>
    </row>
    <row r="14" spans="1:11" x14ac:dyDescent="0.35">
      <c r="B14" s="2" t="str">
        <f>'Project Budget'!B17</f>
        <v>Financing costs</v>
      </c>
      <c r="C14" s="365">
        <f>'Project Budget'!I17</f>
        <v>0</v>
      </c>
      <c r="D14" s="479"/>
      <c r="E14" s="480"/>
    </row>
    <row r="15" spans="1:11" x14ac:dyDescent="0.35">
      <c r="B15" s="2" t="str">
        <f>'Project Budget'!B18</f>
        <v>HST (Net of Rebate, if any)</v>
      </c>
      <c r="C15" s="365">
        <f>'Project Budget'!I18</f>
        <v>0</v>
      </c>
      <c r="D15" s="479"/>
      <c r="E15" s="480"/>
    </row>
    <row r="16" spans="1:11" x14ac:dyDescent="0.35">
      <c r="B16" s="2" t="str">
        <f>'Project Budget'!B19</f>
        <v>Contingency</v>
      </c>
      <c r="C16" s="365">
        <f>'Project Budget'!I19</f>
        <v>0</v>
      </c>
      <c r="D16" s="479"/>
      <c r="E16" s="480"/>
    </row>
    <row r="17" spans="2:11" x14ac:dyDescent="0.35">
      <c r="B17" s="2" t="str">
        <f>'Project Budget'!B20</f>
        <v>Other (describe)</v>
      </c>
      <c r="C17" s="365">
        <f>'Project Budget'!I20</f>
        <v>0</v>
      </c>
      <c r="D17" s="479"/>
      <c r="E17" s="480"/>
    </row>
    <row r="18" spans="2:11" x14ac:dyDescent="0.35">
      <c r="B18" s="2" t="str">
        <f>'Project Budget'!B21</f>
        <v>Other (describe)</v>
      </c>
      <c r="C18" s="365">
        <f>'Project Budget'!I21</f>
        <v>0</v>
      </c>
      <c r="D18" s="479"/>
      <c r="E18" s="480"/>
    </row>
    <row r="19" spans="2:11" x14ac:dyDescent="0.35">
      <c r="B19" s="2" t="str">
        <f>'Project Budget'!B22</f>
        <v>Other (describe)</v>
      </c>
      <c r="C19" s="365">
        <f>'Project Budget'!I22</f>
        <v>0</v>
      </c>
      <c r="D19" s="479"/>
      <c r="E19" s="480"/>
    </row>
    <row r="20" spans="2:11" x14ac:dyDescent="0.35">
      <c r="B20" s="2" t="str">
        <f>'Project Budget'!B23</f>
        <v>Other (describe)</v>
      </c>
      <c r="C20" s="366">
        <f>'Project Budget'!I23</f>
        <v>0</v>
      </c>
      <c r="D20" s="479"/>
      <c r="E20" s="480"/>
    </row>
    <row r="21" spans="2:11" ht="15" thickBot="1" x14ac:dyDescent="0.4">
      <c r="B21" s="35" t="s">
        <v>213</v>
      </c>
      <c r="C21" s="363">
        <f>SUM(C10:C20)</f>
        <v>0</v>
      </c>
      <c r="D21" s="480"/>
      <c r="E21" s="480"/>
    </row>
    <row r="22" spans="2:11" ht="15.5" thickTop="1" thickBot="1" x14ac:dyDescent="0.4"/>
    <row r="23" spans="2:11" ht="15" thickBot="1" x14ac:dyDescent="0.4">
      <c r="B23" s="466" t="s">
        <v>214</v>
      </c>
      <c r="C23" s="467"/>
      <c r="D23" s="467"/>
      <c r="E23" s="467"/>
      <c r="F23" s="467"/>
      <c r="G23" s="467"/>
      <c r="H23" s="467"/>
      <c r="I23" s="467"/>
      <c r="J23" s="467"/>
      <c r="K23" s="468"/>
    </row>
    <row r="24" spans="2:11" ht="29" x14ac:dyDescent="0.35">
      <c r="B24" s="83"/>
      <c r="D24" s="250" t="s">
        <v>215</v>
      </c>
      <c r="E24" s="250" t="s">
        <v>160</v>
      </c>
      <c r="F24" s="251" t="s">
        <v>216</v>
      </c>
      <c r="G24" s="195" t="s">
        <v>217</v>
      </c>
      <c r="H24" s="341" t="s">
        <v>152</v>
      </c>
    </row>
    <row r="25" spans="2:11" x14ac:dyDescent="0.35">
      <c r="B25" s="2" t="s">
        <v>218</v>
      </c>
      <c r="D25" s="246"/>
      <c r="E25" s="246"/>
      <c r="F25" s="367"/>
      <c r="G25" s="278">
        <f>E25*F25*12</f>
        <v>0</v>
      </c>
      <c r="H25" s="343"/>
    </row>
    <row r="26" spans="2:11" x14ac:dyDescent="0.35">
      <c r="B26" s="2" t="s">
        <v>219</v>
      </c>
      <c r="D26" s="246"/>
      <c r="E26" s="246"/>
      <c r="F26" s="367"/>
      <c r="G26" s="338">
        <f>E26*F26*12</f>
        <v>0</v>
      </c>
      <c r="H26" s="343"/>
    </row>
    <row r="27" spans="2:11" x14ac:dyDescent="0.35">
      <c r="B27" s="2" t="s">
        <v>220</v>
      </c>
      <c r="D27" s="246"/>
      <c r="E27" s="246"/>
      <c r="F27" s="367"/>
      <c r="G27" s="338">
        <f>E27*F27*12</f>
        <v>0</v>
      </c>
      <c r="H27" s="343"/>
    </row>
    <row r="28" spans="2:11" x14ac:dyDescent="0.35">
      <c r="B28" s="2" t="s">
        <v>221</v>
      </c>
      <c r="D28" s="246"/>
      <c r="E28" s="246"/>
      <c r="F28" s="367"/>
      <c r="G28" s="338">
        <f t="shared" ref="G28:G34" si="0">E28*F28*12</f>
        <v>0</v>
      </c>
      <c r="H28" s="343"/>
    </row>
    <row r="29" spans="2:11" x14ac:dyDescent="0.35">
      <c r="B29" s="2" t="s">
        <v>222</v>
      </c>
      <c r="D29" s="246"/>
      <c r="E29" s="246"/>
      <c r="F29" s="367"/>
      <c r="G29" s="338">
        <f t="shared" si="0"/>
        <v>0</v>
      </c>
      <c r="H29" s="343"/>
    </row>
    <row r="30" spans="2:11" x14ac:dyDescent="0.35">
      <c r="B30" s="2" t="s">
        <v>223</v>
      </c>
      <c r="D30" s="246"/>
      <c r="E30" s="246"/>
      <c r="F30" s="367"/>
      <c r="G30" s="338">
        <f>E30*F30*12</f>
        <v>0</v>
      </c>
      <c r="H30" s="343"/>
    </row>
    <row r="31" spans="2:11" x14ac:dyDescent="0.35">
      <c r="B31" s="2" t="s">
        <v>224</v>
      </c>
      <c r="D31" s="246"/>
      <c r="E31" s="246"/>
      <c r="F31" s="367"/>
      <c r="G31" s="338">
        <f t="shared" si="0"/>
        <v>0</v>
      </c>
      <c r="H31" s="343"/>
    </row>
    <row r="32" spans="2:11" x14ac:dyDescent="0.35">
      <c r="B32" s="2" t="s">
        <v>225</v>
      </c>
      <c r="D32" s="246"/>
      <c r="E32" s="246"/>
      <c r="F32" s="367"/>
      <c r="G32" s="338">
        <f t="shared" si="0"/>
        <v>0</v>
      </c>
      <c r="H32" s="343"/>
    </row>
    <row r="33" spans="2:11" x14ac:dyDescent="0.35">
      <c r="B33" s="2" t="s">
        <v>226</v>
      </c>
      <c r="D33" s="246"/>
      <c r="E33" s="246"/>
      <c r="F33" s="367"/>
      <c r="G33" s="338">
        <f t="shared" si="0"/>
        <v>0</v>
      </c>
      <c r="H33" s="343"/>
    </row>
    <row r="34" spans="2:11" x14ac:dyDescent="0.35">
      <c r="B34" s="2" t="s">
        <v>227</v>
      </c>
      <c r="D34" s="246"/>
      <c r="E34" s="246"/>
      <c r="F34" s="367"/>
      <c r="G34" s="339">
        <f t="shared" si="0"/>
        <v>0</v>
      </c>
      <c r="H34" s="343"/>
    </row>
    <row r="35" spans="2:11" ht="16" x14ac:dyDescent="0.5">
      <c r="B35" s="2" t="s">
        <v>228</v>
      </c>
      <c r="C35" s="2"/>
      <c r="D35" s="2"/>
      <c r="E35" s="2"/>
      <c r="G35" s="368"/>
      <c r="H35" s="117"/>
    </row>
    <row r="36" spans="2:11" x14ac:dyDescent="0.35">
      <c r="B36" s="2" t="s">
        <v>113</v>
      </c>
      <c r="D36" s="53">
        <f>SUM(D25:D34)</f>
        <v>0</v>
      </c>
      <c r="E36" s="53">
        <f>SUM(E25:E34)</f>
        <v>0</v>
      </c>
      <c r="G36" s="49">
        <f>SUM(G25:G35)</f>
        <v>0</v>
      </c>
      <c r="H36" s="117"/>
    </row>
    <row r="37" spans="2:11" x14ac:dyDescent="0.35">
      <c r="B37" s="2" t="s">
        <v>156</v>
      </c>
      <c r="C37" s="2"/>
      <c r="D37" s="2"/>
      <c r="E37" s="2"/>
      <c r="G37" s="247"/>
      <c r="H37" s="117"/>
    </row>
    <row r="38" spans="2:11" x14ac:dyDescent="0.35">
      <c r="B38" s="2" t="s">
        <v>157</v>
      </c>
      <c r="C38" s="2"/>
      <c r="D38" s="2"/>
      <c r="E38" s="2"/>
      <c r="G38" s="84">
        <f>G37*G36</f>
        <v>0</v>
      </c>
      <c r="H38" s="117"/>
    </row>
    <row r="39" spans="2:11" x14ac:dyDescent="0.35">
      <c r="B39" s="35" t="s">
        <v>158</v>
      </c>
      <c r="C39" s="35"/>
      <c r="D39" s="35"/>
      <c r="E39" s="35"/>
      <c r="F39" s="110"/>
      <c r="G39" s="85">
        <f>G36-G38</f>
        <v>0</v>
      </c>
      <c r="H39" s="119"/>
    </row>
    <row r="40" spans="2:11" ht="15.5" thickTop="1" thickBot="1" x14ac:dyDescent="0.4"/>
    <row r="41" spans="2:11" ht="15" thickBot="1" x14ac:dyDescent="0.4">
      <c r="B41" s="466" t="s">
        <v>229</v>
      </c>
      <c r="C41" s="467"/>
      <c r="D41" s="467"/>
      <c r="E41" s="467"/>
      <c r="F41" s="467"/>
      <c r="G41" s="467"/>
      <c r="H41" s="467"/>
      <c r="I41" s="467"/>
      <c r="J41" s="467"/>
      <c r="K41" s="468"/>
    </row>
    <row r="42" spans="2:11" ht="29" x14ac:dyDescent="0.35">
      <c r="B42" s="31"/>
      <c r="G42" s="195" t="s">
        <v>75</v>
      </c>
      <c r="H42" s="341" t="s">
        <v>152</v>
      </c>
    </row>
    <row r="43" spans="2:11" x14ac:dyDescent="0.35">
      <c r="B43" s="23" t="s">
        <v>171</v>
      </c>
      <c r="G43" s="248"/>
      <c r="H43" s="117"/>
    </row>
    <row r="44" spans="2:11" x14ac:dyDescent="0.35">
      <c r="B44" s="2" t="s">
        <v>172</v>
      </c>
      <c r="G44" s="248"/>
      <c r="H44" s="117"/>
    </row>
    <row r="45" spans="2:11" x14ac:dyDescent="0.35">
      <c r="B45" s="2" t="s">
        <v>230</v>
      </c>
      <c r="G45" s="248"/>
      <c r="H45" s="117"/>
    </row>
    <row r="46" spans="2:11" x14ac:dyDescent="0.35">
      <c r="B46" s="2" t="s">
        <v>231</v>
      </c>
      <c r="G46" s="248"/>
      <c r="H46" s="117"/>
    </row>
    <row r="47" spans="2:11" x14ac:dyDescent="0.35">
      <c r="B47" s="2" t="s">
        <v>232</v>
      </c>
      <c r="G47" s="248"/>
      <c r="H47" s="117"/>
    </row>
    <row r="48" spans="2:11" x14ac:dyDescent="0.35">
      <c r="B48" s="2" t="s">
        <v>176</v>
      </c>
      <c r="G48" s="57">
        <f>SUM(G45:G47)</f>
        <v>0</v>
      </c>
      <c r="H48" s="117"/>
    </row>
    <row r="49" spans="2:11" x14ac:dyDescent="0.35">
      <c r="B49" s="2" t="s">
        <v>177</v>
      </c>
      <c r="G49" s="248"/>
      <c r="H49" s="117"/>
    </row>
    <row r="50" spans="2:11" x14ac:dyDescent="0.35">
      <c r="B50" s="2" t="s">
        <v>178</v>
      </c>
      <c r="G50" s="248"/>
      <c r="H50" s="117"/>
    </row>
    <row r="51" spans="2:11" x14ac:dyDescent="0.35">
      <c r="B51" s="226" t="s">
        <v>125</v>
      </c>
      <c r="G51" s="248"/>
      <c r="H51" s="117"/>
    </row>
    <row r="52" spans="2:11" x14ac:dyDescent="0.35">
      <c r="B52" s="226" t="s">
        <v>125</v>
      </c>
      <c r="G52" s="248"/>
      <c r="H52" s="117"/>
    </row>
    <row r="53" spans="2:11" x14ac:dyDescent="0.35">
      <c r="B53" s="226" t="s">
        <v>125</v>
      </c>
      <c r="G53" s="248"/>
      <c r="H53" s="117"/>
    </row>
    <row r="54" spans="2:11" x14ac:dyDescent="0.35">
      <c r="B54" s="226" t="s">
        <v>125</v>
      </c>
      <c r="G54" s="371"/>
      <c r="H54" s="117"/>
    </row>
    <row r="55" spans="2:11" x14ac:dyDescent="0.35">
      <c r="B55" s="2" t="s">
        <v>180</v>
      </c>
      <c r="F55" s="369"/>
      <c r="G55" s="364">
        <f>F55*$G$39</f>
        <v>0</v>
      </c>
      <c r="H55" s="343"/>
    </row>
    <row r="56" spans="2:11" x14ac:dyDescent="0.35">
      <c r="B56" s="2" t="s">
        <v>233</v>
      </c>
      <c r="F56" s="370"/>
      <c r="G56" s="373">
        <f>F56*$G$39</f>
        <v>0</v>
      </c>
      <c r="H56" s="343"/>
    </row>
    <row r="57" spans="2:11" x14ac:dyDescent="0.35">
      <c r="B57" s="35" t="s">
        <v>182</v>
      </c>
      <c r="C57" s="110"/>
      <c r="D57" s="110"/>
      <c r="E57" s="110"/>
      <c r="F57" s="110"/>
      <c r="G57" s="372">
        <f>SUM(G43:G47,G49:G56)</f>
        <v>0</v>
      </c>
      <c r="H57" s="86"/>
      <c r="I57" s="10"/>
      <c r="J57" s="100"/>
    </row>
    <row r="58" spans="2:11" x14ac:dyDescent="0.35">
      <c r="B58" s="2"/>
      <c r="G58" s="2"/>
    </row>
    <row r="59" spans="2:11" x14ac:dyDescent="0.35">
      <c r="B59" s="87" t="s">
        <v>184</v>
      </c>
      <c r="C59" s="111"/>
      <c r="D59" s="111"/>
      <c r="E59" s="111"/>
      <c r="F59" s="111"/>
      <c r="G59" s="88">
        <f>G39-G57</f>
        <v>0</v>
      </c>
    </row>
    <row r="60" spans="2:11" x14ac:dyDescent="0.35">
      <c r="B60" s="14"/>
      <c r="G60" s="46"/>
    </row>
    <row r="61" spans="2:11" x14ac:dyDescent="0.35">
      <c r="B61" s="92"/>
      <c r="C61" s="92"/>
      <c r="D61" s="92"/>
      <c r="E61" s="92"/>
      <c r="F61" s="92"/>
      <c r="G61" s="92"/>
      <c r="H61" s="92"/>
      <c r="I61" s="92"/>
      <c r="J61" s="92"/>
      <c r="K61" s="92"/>
    </row>
    <row r="62" spans="2:11" x14ac:dyDescent="0.35">
      <c r="B62" s="114" t="s">
        <v>144</v>
      </c>
      <c r="C62" s="92"/>
      <c r="D62" s="92"/>
      <c r="E62" s="92"/>
      <c r="F62" s="92"/>
      <c r="G62" s="92"/>
      <c r="H62" s="92"/>
      <c r="I62" s="92"/>
      <c r="J62" s="92"/>
      <c r="K62" s="92"/>
    </row>
    <row r="63" spans="2:11" x14ac:dyDescent="0.35">
      <c r="B63" s="444"/>
      <c r="C63" s="445"/>
      <c r="D63" s="445"/>
      <c r="E63" s="445"/>
      <c r="F63" s="445"/>
      <c r="G63" s="445"/>
      <c r="H63" s="445"/>
      <c r="I63" s="445"/>
      <c r="J63" s="445"/>
      <c r="K63" s="446"/>
    </row>
    <row r="64" spans="2:11" x14ac:dyDescent="0.35">
      <c r="B64" s="447"/>
      <c r="C64" s="448"/>
      <c r="D64" s="448"/>
      <c r="E64" s="448"/>
      <c r="F64" s="448"/>
      <c r="G64" s="448"/>
      <c r="H64" s="448"/>
      <c r="I64" s="448"/>
      <c r="J64" s="448"/>
      <c r="K64" s="449"/>
    </row>
    <row r="65" spans="1:11" x14ac:dyDescent="0.35">
      <c r="B65" s="447"/>
      <c r="C65" s="448"/>
      <c r="D65" s="448"/>
      <c r="E65" s="448"/>
      <c r="F65" s="448"/>
      <c r="G65" s="448"/>
      <c r="H65" s="448"/>
      <c r="I65" s="448"/>
      <c r="J65" s="448"/>
      <c r="K65" s="449"/>
    </row>
    <row r="66" spans="1:11" x14ac:dyDescent="0.35">
      <c r="B66" s="447"/>
      <c r="C66" s="448"/>
      <c r="D66" s="448"/>
      <c r="E66" s="448"/>
      <c r="F66" s="448"/>
      <c r="G66" s="448"/>
      <c r="H66" s="448"/>
      <c r="I66" s="448"/>
      <c r="J66" s="448"/>
      <c r="K66" s="449"/>
    </row>
    <row r="67" spans="1:11" x14ac:dyDescent="0.35">
      <c r="B67" s="450"/>
      <c r="C67" s="451"/>
      <c r="D67" s="451"/>
      <c r="E67" s="451"/>
      <c r="F67" s="451"/>
      <c r="G67" s="451"/>
      <c r="H67" s="451"/>
      <c r="I67" s="451"/>
      <c r="J67" s="451"/>
      <c r="K67" s="452"/>
    </row>
    <row r="68" spans="1:11" x14ac:dyDescent="0.35">
      <c r="B68" s="92"/>
      <c r="C68" s="92"/>
      <c r="D68" s="92"/>
      <c r="E68" s="92"/>
      <c r="F68" s="92"/>
      <c r="G68" s="92"/>
      <c r="H68" s="92"/>
      <c r="I68" s="92"/>
      <c r="J68" s="92"/>
      <c r="K68" s="92"/>
    </row>
    <row r="69" spans="1:11" x14ac:dyDescent="0.35">
      <c r="A69" s="92"/>
      <c r="B69" s="92"/>
      <c r="C69" s="92"/>
      <c r="D69" s="92"/>
      <c r="E69" s="92"/>
      <c r="F69" s="92"/>
      <c r="G69" s="92"/>
      <c r="H69" s="92"/>
      <c r="I69" s="92"/>
      <c r="J69" s="92"/>
      <c r="K69" s="92"/>
    </row>
  </sheetData>
  <sheetProtection algorithmName="SHA-512" hashValue="+UrrHbGf+Btm3TFRRATIGQohUCo/SFDhMGVWWMxHJpH5P9jqWOUI2EpIf4oBdDIairF4az9cT0jX3199UOrxsg==" saltValue="G+tdOwLMLr/Dt1/zrgioog==" spinCount="100000" sheet="1" objects="1" scenarios="1"/>
  <mergeCells count="17">
    <mergeCell ref="B23:K23"/>
    <mergeCell ref="B41:K41"/>
    <mergeCell ref="B63:K67"/>
    <mergeCell ref="D21:E21"/>
    <mergeCell ref="D14:E14"/>
    <mergeCell ref="D15:E15"/>
    <mergeCell ref="D16:E16"/>
    <mergeCell ref="D17:E17"/>
    <mergeCell ref="D18:E18"/>
    <mergeCell ref="D19:E19"/>
    <mergeCell ref="D20:E20"/>
    <mergeCell ref="B8:K8"/>
    <mergeCell ref="D9:E9"/>
    <mergeCell ref="D10:E10"/>
    <mergeCell ref="D12:E12"/>
    <mergeCell ref="D13:E13"/>
    <mergeCell ref="D11:E11"/>
  </mergeCells>
  <pageMargins left="0.7" right="0.7" top="0.75" bottom="0.75" header="0.3" footer="0.3"/>
  <pageSetup paperSize="5"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F4F948A473EB46A6E5563E8AF1F688" ma:contentTypeVersion="10" ma:contentTypeDescription="Create a new document." ma:contentTypeScope="" ma:versionID="a242862f717b353222d7d673502c9334">
  <xsd:schema xmlns:xsd="http://www.w3.org/2001/XMLSchema" xmlns:xs="http://www.w3.org/2001/XMLSchema" xmlns:p="http://schemas.microsoft.com/office/2006/metadata/properties" xmlns:ns1="http://schemas.microsoft.com/sharepoint/v3" xmlns:ns2="12618112-bc8a-41a0-a8ee-755faa95bef0" xmlns:ns3="affd3e1f-8e07-4051-aa12-6fc8716163df" targetNamespace="http://schemas.microsoft.com/office/2006/metadata/properties" ma:root="true" ma:fieldsID="df5bd4479bed7c210b5223de1180e84f" ns1:_="" ns2:_="" ns3:_="">
    <xsd:import namespace="http://schemas.microsoft.com/sharepoint/v3"/>
    <xsd:import namespace="12618112-bc8a-41a0-a8ee-755faa95bef0"/>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618112-bc8a-41a0-a8ee-755faa95be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2B887-5F21-45DD-A79D-DCED87D579A3}">
  <ds:schemaRefs>
    <ds:schemaRef ds:uri="http://schemas.microsoft.com/sharepoint/v3/contenttype/forms"/>
  </ds:schemaRefs>
</ds:datastoreItem>
</file>

<file path=customXml/itemProps2.xml><?xml version="1.0" encoding="utf-8"?>
<ds:datastoreItem xmlns:ds="http://schemas.openxmlformats.org/officeDocument/2006/customXml" ds:itemID="{6103C509-AE37-4A3A-BFBA-F4AB365E132F}">
  <ds:schemaRefs>
    <ds:schemaRef ds:uri="http://schemas.microsoft.com/sharepoint/v3"/>
    <ds:schemaRef ds:uri="http://purl.org/dc/elements/1.1/"/>
    <ds:schemaRef ds:uri="http://purl.org/dc/dcmitype/"/>
    <ds:schemaRef ds:uri="affd3e1f-8e07-4051-aa12-6fc8716163df"/>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12618112-bc8a-41a0-a8ee-755faa95bef0"/>
    <ds:schemaRef ds:uri="http://purl.org/dc/terms/"/>
  </ds:schemaRefs>
</ds:datastoreItem>
</file>

<file path=customXml/itemProps3.xml><?xml version="1.0" encoding="utf-8"?>
<ds:datastoreItem xmlns:ds="http://schemas.openxmlformats.org/officeDocument/2006/customXml" ds:itemID="{EF8ECA56-8431-4319-89AD-5E4B0E4E4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618112-bc8a-41a0-a8ee-755faa95bef0"/>
    <ds:schemaRef ds:uri="affd3e1f-8e07-4051-aa12-6fc8716163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Disclosure</vt:lpstr>
      <vt:lpstr>Requested SEED Activities</vt:lpstr>
      <vt:lpstr>Rents &amp; Affordability</vt:lpstr>
      <vt:lpstr>Project Budget</vt:lpstr>
      <vt:lpstr>Proforma- Residential</vt:lpstr>
      <vt:lpstr>Proforma- Non-Residential</vt:lpstr>
      <vt:lpstr>S_Area</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Jdaniel</dc:creator>
  <cp:keywords/>
  <dc:description/>
  <cp:lastModifiedBy>Chantal Larkin</cp:lastModifiedBy>
  <cp:revision/>
  <dcterms:created xsi:type="dcterms:W3CDTF">2019-03-19T14:48:19Z</dcterms:created>
  <dcterms:modified xsi:type="dcterms:W3CDTF">2024-02-19T15:16:41Z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0x01010052F4F948A473EB46A6E5563E8AF1F688</vt:lpwstr>
  </property>
</Properties>
</file>