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evasse\Desktop\"/>
    </mc:Choice>
  </mc:AlternateContent>
  <bookViews>
    <workbookView xWindow="0" yWindow="0" windowWidth="38400" windowHeight="12300"/>
  </bookViews>
  <sheets>
    <sheet name="Action Plan Template" sheetId="13" r:id="rId1"/>
    <sheet name="Instructions" sheetId="10" r:id="rId2"/>
    <sheet name="For CMHC use - Goals" sheetId="11" state="hidden" r:id="rId3"/>
    <sheet name="For CMHC use - Milestones" sheetId="8" state="hidden" r:id="rId4"/>
    <sheet name="Lists" sheetId="2" state="hidden" r:id="rId5"/>
  </sheets>
  <definedNames>
    <definedName name="_xlnm._FilterDatabase" localSheetId="2" hidden="1">'For CMHC use - Goals'!$A$1:$L$1</definedName>
    <definedName name="_xlnm._FilterDatabase" localSheetId="3" hidden="1">'For CMHC use - Milestones'!$A$1:$H$1</definedName>
    <definedName name="_xlnm.Print_Titles" localSheetId="0">'Action Plan Template'!$1:$5</definedName>
    <definedName name="_xlnm.Print_Titles" localSheetId="1">Instructions!$1:$5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3" i="13" l="1"/>
  <c r="E134" i="13"/>
  <c r="E115" i="13"/>
  <c r="E96" i="13"/>
  <c r="E77" i="13"/>
  <c r="E58" i="13"/>
  <c r="E39" i="13"/>
  <c r="E20" i="13"/>
  <c r="G40" i="8" l="1"/>
  <c r="G41" i="8"/>
  <c r="I38" i="8"/>
  <c r="I39" i="8"/>
  <c r="I40" i="8"/>
  <c r="I41" i="8"/>
  <c r="I37" i="8"/>
  <c r="I33" i="8"/>
  <c r="I34" i="8"/>
  <c r="I35" i="8"/>
  <c r="I36" i="8"/>
  <c r="I32" i="8"/>
  <c r="I28" i="8"/>
  <c r="I29" i="8"/>
  <c r="I30" i="8"/>
  <c r="I31" i="8"/>
  <c r="I27" i="8"/>
  <c r="J26" i="8"/>
  <c r="I23" i="8"/>
  <c r="I24" i="8"/>
  <c r="I25" i="8"/>
  <c r="I26" i="8"/>
  <c r="I22" i="8"/>
  <c r="I18" i="8"/>
  <c r="I19" i="8"/>
  <c r="I20" i="8"/>
  <c r="I21" i="8"/>
  <c r="I17" i="8"/>
  <c r="I13" i="8"/>
  <c r="I14" i="8"/>
  <c r="I15" i="8"/>
  <c r="I16" i="8"/>
  <c r="I12" i="8"/>
  <c r="I8" i="8"/>
  <c r="I9" i="8"/>
  <c r="I10" i="8"/>
  <c r="I11" i="8"/>
  <c r="I2" i="8"/>
  <c r="I3" i="8"/>
  <c r="I4" i="8"/>
  <c r="I5" i="8"/>
  <c r="I6" i="8"/>
  <c r="I7" i="8"/>
  <c r="G38" i="8"/>
  <c r="G39" i="8"/>
  <c r="G37" i="8"/>
  <c r="G33" i="8"/>
  <c r="G34" i="8"/>
  <c r="G35" i="8"/>
  <c r="G36" i="8"/>
  <c r="G32" i="8"/>
  <c r="G28" i="8"/>
  <c r="G29" i="8"/>
  <c r="G30" i="8"/>
  <c r="G31" i="8"/>
  <c r="G27" i="8"/>
  <c r="G23" i="8"/>
  <c r="G24" i="8"/>
  <c r="G25" i="8"/>
  <c r="G26" i="8"/>
  <c r="G22" i="8"/>
  <c r="G18" i="8"/>
  <c r="G19" i="8"/>
  <c r="G20" i="8"/>
  <c r="G21" i="8"/>
  <c r="G17" i="8"/>
  <c r="G13" i="8"/>
  <c r="G14" i="8"/>
  <c r="G15" i="8"/>
  <c r="G16" i="8"/>
  <c r="G12" i="8"/>
  <c r="G9" i="8"/>
  <c r="G10" i="8"/>
  <c r="G11" i="8"/>
  <c r="G8" i="8"/>
  <c r="G2" i="8"/>
  <c r="G3" i="8"/>
  <c r="G4" i="8"/>
  <c r="G5" i="8"/>
  <c r="G6" i="8"/>
  <c r="G7" i="8"/>
  <c r="F38" i="8"/>
  <c r="F39" i="8"/>
  <c r="F40" i="8"/>
  <c r="F41" i="8"/>
  <c r="F37" i="8"/>
  <c r="F33" i="8"/>
  <c r="F34" i="8"/>
  <c r="F35" i="8"/>
  <c r="F36" i="8"/>
  <c r="F32" i="8"/>
  <c r="F28" i="8"/>
  <c r="F29" i="8"/>
  <c r="F30" i="8"/>
  <c r="F31" i="8"/>
  <c r="F27" i="8"/>
  <c r="F23" i="8"/>
  <c r="F24" i="8"/>
  <c r="F25" i="8"/>
  <c r="F26" i="8"/>
  <c r="F22" i="8"/>
  <c r="F18" i="8"/>
  <c r="F19" i="8"/>
  <c r="F20" i="8"/>
  <c r="F21" i="8"/>
  <c r="F17" i="8"/>
  <c r="F15" i="8"/>
  <c r="F16" i="8"/>
  <c r="F14" i="8"/>
  <c r="F13" i="8"/>
  <c r="F12" i="8"/>
  <c r="F11" i="8"/>
  <c r="F10" i="8"/>
  <c r="F9" i="8"/>
  <c r="F8" i="8"/>
  <c r="F2" i="8"/>
  <c r="F3" i="8"/>
  <c r="F4" i="8"/>
  <c r="F5" i="8"/>
  <c r="F6" i="8"/>
  <c r="F7" i="8"/>
  <c r="A108" i="13" l="1"/>
  <c r="A127" i="13"/>
  <c r="A146" i="13"/>
  <c r="B39" i="8" l="1"/>
  <c r="B40" i="8"/>
  <c r="B41" i="8"/>
  <c r="B37" i="8"/>
  <c r="B38" i="8"/>
  <c r="B33" i="8"/>
  <c r="B34" i="8"/>
  <c r="B35" i="8"/>
  <c r="B36" i="8"/>
  <c r="B32" i="8"/>
  <c r="B28" i="8"/>
  <c r="B29" i="8"/>
  <c r="B30" i="8"/>
  <c r="B31" i="8"/>
  <c r="B27" i="8"/>
  <c r="H38" i="8"/>
  <c r="H39" i="8"/>
  <c r="H40" i="8"/>
  <c r="H41" i="8"/>
  <c r="H37" i="8"/>
  <c r="H33" i="8"/>
  <c r="H34" i="8"/>
  <c r="H35" i="8"/>
  <c r="H36" i="8"/>
  <c r="H32" i="8"/>
  <c r="H28" i="8"/>
  <c r="H29" i="8"/>
  <c r="H30" i="8"/>
  <c r="H31" i="8"/>
  <c r="H27" i="8"/>
  <c r="J38" i="8"/>
  <c r="J39" i="8"/>
  <c r="J40" i="8"/>
  <c r="J41" i="8"/>
  <c r="J37" i="8"/>
  <c r="J33" i="8"/>
  <c r="J34" i="8"/>
  <c r="J35" i="8"/>
  <c r="J36" i="8"/>
  <c r="J32" i="8"/>
  <c r="J22" i="8"/>
  <c r="J28" i="8"/>
  <c r="J29" i="8"/>
  <c r="J30" i="8"/>
  <c r="J31" i="8"/>
  <c r="J27" i="8"/>
  <c r="E38" i="8"/>
  <c r="E39" i="8"/>
  <c r="E40" i="8"/>
  <c r="E41" i="8"/>
  <c r="E37" i="8"/>
  <c r="E33" i="8"/>
  <c r="E34" i="8"/>
  <c r="E35" i="8"/>
  <c r="E36" i="8"/>
  <c r="E32" i="8"/>
  <c r="E28" i="8"/>
  <c r="E29" i="8"/>
  <c r="E30" i="8"/>
  <c r="E31" i="8"/>
  <c r="E27" i="8"/>
  <c r="C38" i="8"/>
  <c r="K38" i="8" s="1"/>
  <c r="C39" i="8"/>
  <c r="K39" i="8" s="1"/>
  <c r="C40" i="8"/>
  <c r="K40" i="8" s="1"/>
  <c r="C41" i="8"/>
  <c r="K41" i="8" s="1"/>
  <c r="D38" i="8"/>
  <c r="D39" i="8"/>
  <c r="D40" i="8"/>
  <c r="D41" i="8"/>
  <c r="A38" i="8"/>
  <c r="A39" i="8"/>
  <c r="A40" i="8"/>
  <c r="A41" i="8"/>
  <c r="A37" i="8"/>
  <c r="C37" i="8"/>
  <c r="K37" i="8" s="1"/>
  <c r="D37" i="8"/>
  <c r="C36" i="8"/>
  <c r="K36" i="8" s="1"/>
  <c r="D36" i="8"/>
  <c r="A36" i="8"/>
  <c r="C35" i="8"/>
  <c r="K35" i="8" s="1"/>
  <c r="D35" i="8"/>
  <c r="A33" i="8"/>
  <c r="A34" i="8"/>
  <c r="A35" i="8"/>
  <c r="A32" i="8"/>
  <c r="A31" i="8"/>
  <c r="A29" i="8"/>
  <c r="A30" i="8"/>
  <c r="A28" i="8"/>
  <c r="A27" i="8"/>
  <c r="K9" i="11"/>
  <c r="K8" i="11"/>
  <c r="K7" i="11"/>
  <c r="I9" i="11"/>
  <c r="I8" i="11"/>
  <c r="I6" i="11"/>
  <c r="I7" i="11"/>
  <c r="F9" i="11"/>
  <c r="F8" i="11"/>
  <c r="F7" i="11"/>
  <c r="F6" i="11"/>
  <c r="E7" i="11"/>
  <c r="E8" i="11"/>
  <c r="E9" i="11"/>
  <c r="D9" i="11"/>
  <c r="D8" i="11"/>
  <c r="D7" i="11"/>
  <c r="C9" i="11"/>
  <c r="C8" i="11"/>
  <c r="C7" i="11"/>
  <c r="C30" i="8"/>
  <c r="K30" i="8" s="1"/>
  <c r="C31" i="8"/>
  <c r="K31" i="8" s="1"/>
  <c r="C32" i="8"/>
  <c r="K32" i="8" s="1"/>
  <c r="C33" i="8"/>
  <c r="K33" i="8" s="1"/>
  <c r="C34" i="8"/>
  <c r="K34" i="8" s="1"/>
  <c r="D30" i="8"/>
  <c r="D31" i="8"/>
  <c r="D32" i="8"/>
  <c r="D33" i="8"/>
  <c r="D34" i="8"/>
  <c r="C27" i="8"/>
  <c r="K27" i="8" s="1"/>
  <c r="C28" i="8"/>
  <c r="K28" i="8" s="1"/>
  <c r="C29" i="8"/>
  <c r="K29" i="8" s="1"/>
  <c r="D27" i="8"/>
  <c r="D28" i="8"/>
  <c r="D29" i="8"/>
  <c r="A7" i="11"/>
  <c r="A8" i="11"/>
  <c r="A9" i="11"/>
  <c r="B7" i="11"/>
  <c r="B8" i="11"/>
  <c r="B9" i="11"/>
  <c r="J9" i="11" l="1"/>
  <c r="J8" i="11"/>
  <c r="J7" i="11"/>
  <c r="B23" i="8" l="1"/>
  <c r="B24" i="8"/>
  <c r="B25" i="8"/>
  <c r="B26" i="8"/>
  <c r="B22" i="8"/>
  <c r="B18" i="8"/>
  <c r="B19" i="8"/>
  <c r="B20" i="8"/>
  <c r="B21" i="8"/>
  <c r="B17" i="8"/>
  <c r="B13" i="8"/>
  <c r="B14" i="8"/>
  <c r="B15" i="8"/>
  <c r="B16" i="8"/>
  <c r="B12" i="8"/>
  <c r="B8" i="8"/>
  <c r="B9" i="8"/>
  <c r="B10" i="8"/>
  <c r="B11" i="8"/>
  <c r="B7" i="8"/>
  <c r="B3" i="8"/>
  <c r="B4" i="8"/>
  <c r="B5" i="8"/>
  <c r="B6" i="8"/>
  <c r="B2" i="8"/>
  <c r="K6" i="11" l="1"/>
  <c r="K5" i="11"/>
  <c r="I5" i="11"/>
  <c r="F5" i="11"/>
  <c r="E6" i="11"/>
  <c r="E5" i="11"/>
  <c r="D6" i="11"/>
  <c r="D5" i="11"/>
  <c r="C6" i="11"/>
  <c r="C5" i="11"/>
  <c r="C4" i="11"/>
  <c r="C3" i="11"/>
  <c r="C2" i="11"/>
  <c r="B5" i="11" l="1"/>
  <c r="B6" i="11"/>
  <c r="A5" i="11"/>
  <c r="A6" i="11"/>
  <c r="H23" i="8"/>
  <c r="H24" i="8"/>
  <c r="H25" i="8"/>
  <c r="H26" i="8"/>
  <c r="H22" i="8"/>
  <c r="H18" i="8"/>
  <c r="H19" i="8"/>
  <c r="H20" i="8"/>
  <c r="H21" i="8"/>
  <c r="H17" i="8"/>
  <c r="J23" i="8"/>
  <c r="J24" i="8"/>
  <c r="J25" i="8"/>
  <c r="J18" i="8"/>
  <c r="J19" i="8"/>
  <c r="J20" i="8"/>
  <c r="J21" i="8"/>
  <c r="J17" i="8"/>
  <c r="E23" i="8"/>
  <c r="E24" i="8"/>
  <c r="E25" i="8"/>
  <c r="E26" i="8"/>
  <c r="E22" i="8"/>
  <c r="E18" i="8"/>
  <c r="E19" i="8"/>
  <c r="E20" i="8"/>
  <c r="E21" i="8"/>
  <c r="E17" i="8"/>
  <c r="D17" i="8"/>
  <c r="D18" i="8"/>
  <c r="D19" i="8"/>
  <c r="D20" i="8"/>
  <c r="D21" i="8"/>
  <c r="D22" i="8"/>
  <c r="D23" i="8"/>
  <c r="D24" i="8"/>
  <c r="D25" i="8"/>
  <c r="D26" i="8"/>
  <c r="C17" i="8"/>
  <c r="K17" i="8" s="1"/>
  <c r="C18" i="8"/>
  <c r="K18" i="8" s="1"/>
  <c r="C19" i="8"/>
  <c r="K19" i="8" s="1"/>
  <c r="C20" i="8"/>
  <c r="K20" i="8" s="1"/>
  <c r="C21" i="8"/>
  <c r="K21" i="8" s="1"/>
  <c r="C22" i="8"/>
  <c r="K22" i="8" s="1"/>
  <c r="C23" i="8"/>
  <c r="K23" i="8" s="1"/>
  <c r="C24" i="8"/>
  <c r="K24" i="8" s="1"/>
  <c r="C25" i="8"/>
  <c r="K25" i="8" s="1"/>
  <c r="C26" i="8"/>
  <c r="K26" i="8" s="1"/>
  <c r="A23" i="8"/>
  <c r="A24" i="8"/>
  <c r="A25" i="8"/>
  <c r="A26" i="8"/>
  <c r="A22" i="8"/>
  <c r="A21" i="8"/>
  <c r="A19" i="8"/>
  <c r="A20" i="8"/>
  <c r="A18" i="8"/>
  <c r="A17" i="8"/>
  <c r="A89" i="13" l="1"/>
  <c r="A70" i="13"/>
  <c r="A51" i="13"/>
  <c r="A32" i="13"/>
  <c r="A13" i="13"/>
  <c r="J6" i="11"/>
  <c r="J5" i="11"/>
  <c r="D4" i="11"/>
  <c r="D3" i="11"/>
  <c r="D2" i="11"/>
  <c r="H13" i="8" l="1"/>
  <c r="H14" i="8"/>
  <c r="H15" i="8"/>
  <c r="H16" i="8"/>
  <c r="H12" i="8"/>
  <c r="H8" i="8"/>
  <c r="H9" i="8"/>
  <c r="H10" i="8"/>
  <c r="H11" i="8"/>
  <c r="H7" i="8"/>
  <c r="H3" i="8"/>
  <c r="H4" i="8"/>
  <c r="H5" i="8"/>
  <c r="H6" i="8"/>
  <c r="H2" i="8"/>
  <c r="J13" i="8"/>
  <c r="J14" i="8"/>
  <c r="J15" i="8"/>
  <c r="J16" i="8"/>
  <c r="J12" i="8"/>
  <c r="E13" i="8"/>
  <c r="E14" i="8"/>
  <c r="E15" i="8"/>
  <c r="E16" i="8"/>
  <c r="E12" i="8"/>
  <c r="J8" i="8"/>
  <c r="J9" i="8"/>
  <c r="J10" i="8"/>
  <c r="J11" i="8"/>
  <c r="J7" i="8"/>
  <c r="J3" i="8"/>
  <c r="J4" i="8"/>
  <c r="J5" i="8"/>
  <c r="J6" i="8"/>
  <c r="E8" i="8"/>
  <c r="E9" i="8"/>
  <c r="E10" i="8"/>
  <c r="E11" i="8"/>
  <c r="E7" i="8"/>
  <c r="E3" i="8"/>
  <c r="E4" i="8"/>
  <c r="E5" i="8"/>
  <c r="E6" i="8"/>
  <c r="A13" i="8"/>
  <c r="A14" i="8"/>
  <c r="A15" i="8"/>
  <c r="A16" i="8"/>
  <c r="A12" i="8"/>
  <c r="A8" i="8"/>
  <c r="A9" i="8"/>
  <c r="A10" i="8"/>
  <c r="A11" i="8"/>
  <c r="A7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C3" i="8"/>
  <c r="K3" i="8" s="1"/>
  <c r="C4" i="8"/>
  <c r="K4" i="8" s="1"/>
  <c r="C5" i="8"/>
  <c r="K5" i="8" s="1"/>
  <c r="C6" i="8"/>
  <c r="K6" i="8" s="1"/>
  <c r="C7" i="8"/>
  <c r="K7" i="8" s="1"/>
  <c r="C8" i="8"/>
  <c r="K8" i="8" s="1"/>
  <c r="C9" i="8"/>
  <c r="K9" i="8" s="1"/>
  <c r="C10" i="8"/>
  <c r="K10" i="8" s="1"/>
  <c r="C11" i="8"/>
  <c r="K11" i="8" s="1"/>
  <c r="C12" i="8"/>
  <c r="K12" i="8" s="1"/>
  <c r="C13" i="8"/>
  <c r="K13" i="8" s="1"/>
  <c r="C14" i="8"/>
  <c r="K14" i="8" s="1"/>
  <c r="C15" i="8"/>
  <c r="K15" i="8" s="1"/>
  <c r="C16" i="8"/>
  <c r="K16" i="8" s="1"/>
  <c r="C2" i="8"/>
  <c r="K2" i="8" s="1"/>
  <c r="A3" i="8"/>
  <c r="A4" i="8"/>
  <c r="A5" i="8"/>
  <c r="A6" i="8"/>
  <c r="A2" i="8"/>
  <c r="J2" i="8"/>
  <c r="E2" i="8"/>
  <c r="D2" i="8"/>
  <c r="K4" i="11"/>
  <c r="K3" i="11"/>
  <c r="K2" i="11"/>
  <c r="J3" i="11"/>
  <c r="J2" i="11"/>
  <c r="I4" i="11"/>
  <c r="I3" i="11"/>
  <c r="I2" i="11"/>
  <c r="F4" i="11"/>
  <c r="F3" i="11"/>
  <c r="F2" i="11"/>
  <c r="E4" i="11"/>
  <c r="E3" i="11"/>
  <c r="E2" i="11"/>
  <c r="A3" i="11"/>
  <c r="A4" i="11"/>
  <c r="A2" i="11"/>
  <c r="B4" i="11"/>
  <c r="B3" i="11"/>
  <c r="B2" i="11"/>
  <c r="J4" i="11"/>
  <c r="E20" i="10" l="1"/>
  <c r="A13" i="10"/>
</calcChain>
</file>

<file path=xl/sharedStrings.xml><?xml version="1.0" encoding="utf-8"?>
<sst xmlns="http://schemas.openxmlformats.org/spreadsheetml/2006/main" count="258" uniqueCount="95">
  <si>
    <t xml:space="preserve">FCHI-2 ACTION PLAN </t>
  </si>
  <si>
    <t>Housing provider information</t>
  </si>
  <si>
    <t>Housing provider</t>
  </si>
  <si>
    <t>Action plan timeframe</t>
  </si>
  <si>
    <t>FCHI-2 account number</t>
  </si>
  <si>
    <t>Submission date</t>
  </si>
  <si>
    <t>Contact information for Action Plan</t>
  </si>
  <si>
    <t>Name</t>
  </si>
  <si>
    <t>From</t>
  </si>
  <si>
    <t>Phone</t>
  </si>
  <si>
    <t>To</t>
  </si>
  <si>
    <t>Email</t>
  </si>
  <si>
    <t>#1</t>
  </si>
  <si>
    <t>Primary issue encountered by your organization (optional)</t>
  </si>
  <si>
    <t>#1-1</t>
  </si>
  <si>
    <t>Goal</t>
  </si>
  <si>
    <t>Area of Focus</t>
  </si>
  <si>
    <t>Start Date</t>
  </si>
  <si>
    <t>End date</t>
  </si>
  <si>
    <t>Status</t>
  </si>
  <si>
    <t>Comments</t>
  </si>
  <si>
    <t>Milestones (optional)</t>
  </si>
  <si>
    <t>Annual Update</t>
  </si>
  <si>
    <t>#1-1-1</t>
  </si>
  <si>
    <t>Milestone</t>
  </si>
  <si>
    <t>Notes or comments</t>
  </si>
  <si>
    <t>Progress on milestone</t>
  </si>
  <si>
    <t>Date of Update</t>
  </si>
  <si>
    <t>#2</t>
  </si>
  <si>
    <t>Issue encountered by your organization (optional)</t>
  </si>
  <si>
    <t>#2-1</t>
  </si>
  <si>
    <t>#2-1-1</t>
  </si>
  <si>
    <t>#3</t>
  </si>
  <si>
    <t>#3-1</t>
  </si>
  <si>
    <t>#3-1-1</t>
  </si>
  <si>
    <t>#4</t>
  </si>
  <si>
    <t>#4-1</t>
  </si>
  <si>
    <t>#4-1-1</t>
  </si>
  <si>
    <t>#5</t>
  </si>
  <si>
    <t>#5-1</t>
  </si>
  <si>
    <t>#5-1-1</t>
  </si>
  <si>
    <t>#6</t>
  </si>
  <si>
    <t>#6-1</t>
  </si>
  <si>
    <t>#6-1-1</t>
  </si>
  <si>
    <t>#7</t>
  </si>
  <si>
    <t>#7-1</t>
  </si>
  <si>
    <t>#7-1-1</t>
  </si>
  <si>
    <t>#8</t>
  </si>
  <si>
    <t>#8-1</t>
  </si>
  <si>
    <t>#8-1-1</t>
  </si>
  <si>
    <t>Test Housing Provider Name</t>
  </si>
  <si>
    <t>26-444-888</t>
  </si>
  <si>
    <t>Action plan contact info</t>
  </si>
  <si>
    <t>Contact Name</t>
  </si>
  <si>
    <t>ABC</t>
  </si>
  <si>
    <t xml:space="preserve">For more information on the Action Plan requirement, please see the FCHI-2 program reference guide on our website.                                       </t>
  </si>
  <si>
    <t>(111) 222-3333</t>
  </si>
  <si>
    <t>abc@abc.com</t>
  </si>
  <si>
    <t>Rapid degradation of the building</t>
  </si>
  <si>
    <t>Implement a Capital Replacement plan</t>
  </si>
  <si>
    <t>Asset Management</t>
  </si>
  <si>
    <t>In progress</t>
  </si>
  <si>
    <t>Complete a capital repair review and prioritize, complete urgent work and implement capital repair plan</t>
  </si>
  <si>
    <t>Get estimate on the cost to complete a capital repair review. </t>
  </si>
  <si>
    <t>Delays in getting quotes due to COVID</t>
  </si>
  <si>
    <t>Confirmed appointment with contractor</t>
  </si>
  <si>
    <t>Complete urgent items.  Prioritize other work identified and create a budget to allow for subsequent work to be done.  </t>
  </si>
  <si>
    <t>Not started</t>
  </si>
  <si>
    <t>Complete the repairs identified as required in Year 1</t>
  </si>
  <si>
    <t>Client Program</t>
  </si>
  <si>
    <t>Organization</t>
  </si>
  <si>
    <t>Observation Category</t>
  </si>
  <si>
    <t>Description</t>
  </si>
  <si>
    <t>Observation</t>
  </si>
  <si>
    <t>Recommendations</t>
  </si>
  <si>
    <t>Program</t>
  </si>
  <si>
    <t>End Date</t>
  </si>
  <si>
    <t>Status Reason</t>
  </si>
  <si>
    <t>Created On</t>
  </si>
  <si>
    <t>Modified On</t>
  </si>
  <si>
    <t>Federal Community Housing Initiatve</t>
  </si>
  <si>
    <t>Action Plan Item</t>
  </si>
  <si>
    <t>Date of update</t>
  </si>
  <si>
    <t>Unique Identifier</t>
  </si>
  <si>
    <t>Progressive standards</t>
  </si>
  <si>
    <t>CRM translation</t>
  </si>
  <si>
    <t>Maintenance</t>
  </si>
  <si>
    <t>Financial Viability</t>
  </si>
  <si>
    <t>Financial</t>
  </si>
  <si>
    <t>Governance</t>
  </si>
  <si>
    <t>Organizational / governance</t>
  </si>
  <si>
    <t>Other</t>
  </si>
  <si>
    <t>Preparation</t>
  </si>
  <si>
    <t>Social Inclusion</t>
  </si>
  <si>
    <t>Property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</si>
</sst>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Gill Sans MT"/>
      <family val="2"/>
    </font>
    <font>
      <b/>
      <sz val="16"/>
      <color theme="0"/>
      <name val="Gill Sans MT"/>
      <family val="2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auto="1"/>
      </right>
      <top/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double">
        <color theme="0" tint="-0.34998626667073579"/>
      </left>
      <right/>
      <top/>
      <bottom/>
      <diagonal/>
    </border>
    <border>
      <left/>
      <right/>
      <top style="double">
        <color theme="0" tint="-0.34998626667073579"/>
      </top>
      <bottom style="thin">
        <color theme="1"/>
      </bottom>
      <diagonal/>
    </border>
    <border>
      <left style="double">
        <color theme="0" tint="-0.34998626667073579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/>
  </cellStyleXfs>
  <cellXfs count="15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2" borderId="20" xfId="0" applyFill="1" applyBorder="1"/>
    <xf numFmtId="14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top"/>
    </xf>
    <xf numFmtId="0" fontId="4" fillId="4" borderId="9" xfId="0" applyFont="1" applyFill="1" applyBorder="1" applyAlignment="1">
      <alignment vertical="top"/>
    </xf>
    <xf numFmtId="0" fontId="4" fillId="5" borderId="10" xfId="0" applyFont="1" applyFill="1" applyBorder="1" applyAlignment="1">
      <alignment vertical="top"/>
    </xf>
    <xf numFmtId="0" fontId="4" fillId="5" borderId="6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0" fillId="2" borderId="30" xfId="0" applyFill="1" applyBorder="1"/>
    <xf numFmtId="0" fontId="1" fillId="2" borderId="0" xfId="0" applyFont="1" applyFill="1"/>
    <xf numFmtId="0" fontId="1" fillId="2" borderId="30" xfId="0" applyFont="1" applyFill="1" applyBorder="1" applyAlignment="1">
      <alignment horizontal="center" vertical="top"/>
    </xf>
    <xf numFmtId="0" fontId="1" fillId="2" borderId="30" xfId="0" applyFont="1" applyFill="1" applyBorder="1" applyAlignment="1">
      <alignment horizontal="center" vertical="top" wrapText="1"/>
    </xf>
    <xf numFmtId="0" fontId="3" fillId="6" borderId="31" xfId="0" applyFont="1" applyFill="1" applyBorder="1"/>
    <xf numFmtId="0" fontId="2" fillId="6" borderId="31" xfId="0" applyFont="1" applyFill="1" applyBorder="1"/>
    <xf numFmtId="0" fontId="7" fillId="6" borderId="32" xfId="0" applyFont="1" applyFill="1" applyBorder="1" applyAlignment="1">
      <alignment horizontal="left"/>
    </xf>
    <xf numFmtId="0" fontId="3" fillId="6" borderId="33" xfId="0" applyFont="1" applyFill="1" applyBorder="1"/>
    <xf numFmtId="0" fontId="2" fillId="6" borderId="33" xfId="0" applyFont="1" applyFill="1" applyBorder="1"/>
    <xf numFmtId="0" fontId="6" fillId="6" borderId="34" xfId="0" applyFont="1" applyFill="1" applyBorder="1"/>
    <xf numFmtId="0" fontId="5" fillId="6" borderId="35" xfId="0" applyFont="1" applyFill="1" applyBorder="1"/>
    <xf numFmtId="0" fontId="5" fillId="6" borderId="36" xfId="0" applyFont="1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1" fillId="2" borderId="20" xfId="0" applyFont="1" applyFill="1" applyBorder="1" applyAlignment="1">
      <alignment horizontal="center" vertical="center" wrapText="1"/>
    </xf>
    <xf numFmtId="0" fontId="0" fillId="2" borderId="40" xfId="0" applyFill="1" applyBorder="1"/>
    <xf numFmtId="14" fontId="1" fillId="2" borderId="20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4" fontId="1" fillId="2" borderId="20" xfId="0" applyNumberFormat="1" applyFont="1" applyFill="1" applyBorder="1" applyAlignment="1">
      <alignment vertical="center"/>
    </xf>
    <xf numFmtId="0" fontId="8" fillId="2" borderId="0" xfId="0" applyFont="1" applyFill="1"/>
    <xf numFmtId="0" fontId="4" fillId="5" borderId="43" xfId="0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vertical="center"/>
    </xf>
    <xf numFmtId="0" fontId="0" fillId="2" borderId="50" xfId="0" applyFill="1" applyBorder="1" applyAlignment="1">
      <alignment horizontal="center" vertical="center"/>
    </xf>
    <xf numFmtId="14" fontId="4" fillId="2" borderId="5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 wrapText="1"/>
    </xf>
    <xf numFmtId="0" fontId="10" fillId="0" borderId="0" xfId="2"/>
    <xf numFmtId="0" fontId="0" fillId="7" borderId="0" xfId="0" applyFill="1"/>
    <xf numFmtId="0" fontId="5" fillId="6" borderId="35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vertical="top"/>
    </xf>
    <xf numFmtId="0" fontId="4" fillId="4" borderId="29" xfId="0" applyFont="1" applyFill="1" applyBorder="1" applyAlignment="1">
      <alignment horizontal="center" vertical="center"/>
    </xf>
    <xf numFmtId="0" fontId="10" fillId="8" borderId="0" xfId="2" applyFill="1"/>
    <xf numFmtId="0" fontId="11" fillId="2" borderId="0" xfId="0" applyFont="1" applyFill="1"/>
    <xf numFmtId="0" fontId="12" fillId="0" borderId="0" xfId="2" applyFont="1"/>
    <xf numFmtId="0" fontId="12" fillId="0" borderId="0" xfId="2" applyFont="1" applyAlignment="1">
      <alignment horizontal="left" vertical="center"/>
    </xf>
    <xf numFmtId="0" fontId="13" fillId="0" borderId="0" xfId="0" applyFont="1"/>
    <xf numFmtId="14" fontId="10" fillId="0" borderId="0" xfId="2" applyNumberFormat="1"/>
    <xf numFmtId="0" fontId="10" fillId="0" borderId="0" xfId="2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11" fillId="0" borderId="0" xfId="0" applyFont="1"/>
    <xf numFmtId="0" fontId="4" fillId="5" borderId="10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59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58" xfId="0" applyFont="1" applyFill="1" applyBorder="1" applyAlignment="1">
      <alignment vertical="top" wrapText="1"/>
    </xf>
    <xf numFmtId="0" fontId="4" fillId="4" borderId="25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58" xfId="0" applyFont="1" applyFill="1" applyBorder="1" applyAlignment="1">
      <alignment horizontal="left" vertical="top" wrapText="1"/>
    </xf>
    <xf numFmtId="0" fontId="14" fillId="0" borderId="0" xfId="0" applyFont="1"/>
    <xf numFmtId="0" fontId="9" fillId="2" borderId="0" xfId="1" applyFill="1"/>
    <xf numFmtId="0" fontId="12" fillId="4" borderId="0" xfId="2" applyFont="1" applyFill="1"/>
    <xf numFmtId="164" fontId="0" fillId="3" borderId="5" xfId="0" applyNumberFormat="1" applyFill="1" applyBorder="1" applyAlignment="1">
      <alignment horizontal="center" vertical="center" wrapText="1"/>
    </xf>
    <xf numFmtId="164" fontId="0" fillId="2" borderId="0" xfId="0" applyNumberFormat="1" applyFill="1"/>
    <xf numFmtId="164" fontId="0" fillId="3" borderId="41" xfId="0" applyNumberFormat="1" applyFill="1" applyBorder="1" applyAlignment="1">
      <alignment horizontal="center" vertical="center" wrapText="1"/>
    </xf>
    <xf numFmtId="164" fontId="0" fillId="3" borderId="42" xfId="0" applyNumberForma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5" borderId="6" xfId="0" applyNumberFormat="1" applyFont="1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/>
    </xf>
    <xf numFmtId="164" fontId="4" fillId="4" borderId="27" xfId="0" applyNumberFormat="1" applyFont="1" applyFill="1" applyBorder="1" applyAlignment="1">
      <alignment horizontal="center" vertical="center"/>
    </xf>
    <xf numFmtId="164" fontId="4" fillId="4" borderId="43" xfId="0" applyNumberFormat="1" applyFont="1" applyFill="1" applyBorder="1" applyAlignment="1">
      <alignment horizontal="center" vertical="center"/>
    </xf>
    <xf numFmtId="164" fontId="10" fillId="0" borderId="0" xfId="2" applyNumberFormat="1" applyAlignment="1">
      <alignment horizontal="left" vertical="center"/>
    </xf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10" fillId="0" borderId="0" xfId="2" applyNumberFormat="1"/>
    <xf numFmtId="164" fontId="4" fillId="2" borderId="48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4" fontId="4" fillId="3" borderId="48" xfId="0" applyNumberFormat="1" applyFont="1" applyFill="1" applyBorder="1" applyAlignment="1">
      <alignment horizontal="center" vertical="center"/>
    </xf>
    <xf numFmtId="14" fontId="4" fillId="3" borderId="15" xfId="0" applyNumberFormat="1" applyFont="1" applyFill="1" applyBorder="1" applyAlignment="1">
      <alignment horizontal="center" vertical="center"/>
    </xf>
    <xf numFmtId="14" fontId="4" fillId="3" borderId="47" xfId="0" applyNumberFormat="1" applyFont="1" applyFill="1" applyBorder="1" applyAlignment="1">
      <alignment horizontal="center" vertical="center" wrapText="1"/>
    </xf>
    <xf numFmtId="14" fontId="4" fillId="3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14" fontId="4" fillId="3" borderId="52" xfId="0" applyNumberFormat="1" applyFont="1" applyFill="1" applyBorder="1" applyAlignment="1">
      <alignment horizontal="center" vertical="center" wrapText="1"/>
    </xf>
    <xf numFmtId="14" fontId="4" fillId="3" borderId="53" xfId="0" applyNumberFormat="1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4" fontId="4" fillId="3" borderId="48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49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3" borderId="46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4" fontId="1" fillId="3" borderId="44" xfId="0" applyNumberFormat="1" applyFont="1" applyFill="1" applyBorder="1" applyAlignment="1">
      <alignment horizontal="center" vertical="center"/>
    </xf>
    <xf numFmtId="14" fontId="1" fillId="3" borderId="45" xfId="0" applyNumberFormat="1" applyFont="1" applyFill="1" applyBorder="1" applyAlignment="1">
      <alignment horizontal="center" vertical="center"/>
    </xf>
    <xf numFmtId="14" fontId="9" fillId="3" borderId="10" xfId="1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top"/>
    </xf>
    <xf numFmtId="14" fontId="4" fillId="3" borderId="47" xfId="0" applyNumberFormat="1" applyFont="1" applyFill="1" applyBorder="1" applyAlignment="1">
      <alignment horizontal="center" vertical="center"/>
    </xf>
    <xf numFmtId="14" fontId="4" fillId="3" borderId="16" xfId="0" applyNumberFormat="1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top"/>
    </xf>
    <xf numFmtId="14" fontId="4" fillId="3" borderId="52" xfId="0" applyNumberFormat="1" applyFont="1" applyFill="1" applyBorder="1" applyAlignment="1">
      <alignment horizontal="center" vertical="center"/>
    </xf>
    <xf numFmtId="14" fontId="4" fillId="3" borderId="53" xfId="0" applyNumberFormat="1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/>
  </cellStyles>
  <dxfs count="26">
    <dxf>
      <numFmt numFmtId="0" formatCode="General"/>
      <fill>
        <patternFill patternType="none">
          <fgColor indexed="64"/>
          <bgColor indexed="65"/>
        </patternFill>
      </fill>
    </dxf>
    <dxf>
      <numFmt numFmtId="165" formatCode="dd/mm/yyyy"/>
      <fill>
        <patternFill patternType="none">
          <fgColor indexed="64"/>
          <bgColor indexed="65"/>
        </patternFill>
      </fill>
    </dxf>
    <dxf>
      <numFmt numFmtId="165" formatCode="dd/mm/yyyy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164" formatCode="yyyy\-mm\-dd;@"/>
      <fill>
        <patternFill patternType="none">
          <fgColor indexed="64"/>
          <bgColor indexed="65"/>
        </patternFill>
      </fill>
    </dxf>
    <dxf>
      <numFmt numFmtId="164" formatCode="yyyy\-mm\-dd;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164" formatCode="yyyy\-mm\-dd;@"/>
      <fill>
        <patternFill patternType="none">
          <fgColor indexed="64"/>
          <bgColor indexed="65"/>
        </patternFill>
      </fill>
    </dxf>
    <dxf>
      <numFmt numFmtId="164" formatCode="yyyy\-mm\-dd;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DF0E9"/>
      <color rgb="FFF0F0F0"/>
      <color rgb="FFE8EBF0"/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mhc-schl.gc.ca/en/professionals/project-funding-and-mortgage-financing/funding-programs/all-funding-programs/federal-community-housing-initiative" TargetMode="External"/><Relationship Id="rId1" Type="http://schemas.openxmlformats.org/officeDocument/2006/relationships/hyperlink" Target="mailto:fchi2&#8208;iflc2@cmhc.ca?subject=Action%20Pla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1856015</xdr:colOff>
      <xdr:row>19</xdr:row>
      <xdr:rowOff>152854</xdr:rowOff>
    </xdr:from>
    <xdr:to>
      <xdr:col>1</xdr:col>
      <xdr:colOff>2132239</xdr:colOff>
      <xdr:row>20</xdr:row>
      <xdr:rowOff>324304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 flipV="1">
          <a:off x="2273301" y="5260068"/>
          <a:ext cx="276224" cy="552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1384300</xdr:colOff>
      <xdr:row>20</xdr:row>
      <xdr:rowOff>338138</xdr:rowOff>
    </xdr:from>
    <xdr:to>
      <xdr:col>2</xdr:col>
      <xdr:colOff>60325</xdr:colOff>
      <xdr:row>22</xdr:row>
      <xdr:rowOff>71438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804988" y="5838826"/>
          <a:ext cx="1009650" cy="6858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Fillable field for</a:t>
          </a:r>
          <a:r>
            <a:rPr lang="en-CA" sz="1100" baseline="0"/>
            <a:t> custom goal names</a:t>
          </a:r>
          <a:endParaRPr lang="en-CA" sz="1100"/>
        </a:p>
      </xdr:txBody>
    </xdr:sp>
    <xdr:clientData/>
  </xdr:twoCellAnchor>
  <xdr:twoCellAnchor>
    <xdr:from>
      <xdr:col>6</xdr:col>
      <xdr:colOff>1039587</xdr:colOff>
      <xdr:row>5</xdr:row>
      <xdr:rowOff>2043</xdr:rowOff>
    </xdr:from>
    <xdr:to>
      <xdr:col>9</xdr:col>
      <xdr:colOff>266474</xdr:colOff>
      <xdr:row>6</xdr:row>
      <xdr:rowOff>314780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564337" y="1367293"/>
          <a:ext cx="2163762" cy="31273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Enter</a:t>
          </a:r>
          <a:r>
            <a:rPr lang="en-CA" sz="1100" baseline="0"/>
            <a:t> dates in yyyy/mm/dd format</a:t>
          </a:r>
          <a:endParaRPr lang="en-CA" sz="1100"/>
        </a:p>
      </xdr:txBody>
    </xdr:sp>
    <xdr:clientData/>
  </xdr:twoCellAnchor>
  <xdr:twoCellAnchor>
    <xdr:from>
      <xdr:col>2</xdr:col>
      <xdr:colOff>107950</xdr:colOff>
      <xdr:row>20</xdr:row>
      <xdr:rowOff>347663</xdr:rowOff>
    </xdr:from>
    <xdr:to>
      <xdr:col>2</xdr:col>
      <xdr:colOff>1117600</xdr:colOff>
      <xdr:row>21</xdr:row>
      <xdr:rowOff>349250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862263" y="5848351"/>
          <a:ext cx="1009650" cy="5333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Drop-down</a:t>
          </a:r>
          <a:r>
            <a:rPr lang="en-CA" sz="1100" baseline="0"/>
            <a:t> menu</a:t>
          </a:r>
          <a:endParaRPr lang="en-CA" sz="1100"/>
        </a:p>
      </xdr:txBody>
    </xdr:sp>
    <xdr:clientData/>
  </xdr:twoCellAnchor>
  <xdr:twoCellAnchor>
    <xdr:from>
      <xdr:col>2</xdr:col>
      <xdr:colOff>111124</xdr:colOff>
      <xdr:row>20</xdr:row>
      <xdr:rowOff>134937</xdr:rowOff>
    </xdr:from>
    <xdr:to>
      <xdr:col>2</xdr:col>
      <xdr:colOff>396875</xdr:colOff>
      <xdr:row>20</xdr:row>
      <xdr:rowOff>341312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2865437" y="5635625"/>
          <a:ext cx="285751" cy="206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616856</xdr:colOff>
      <xdr:row>2</xdr:row>
      <xdr:rowOff>134938</xdr:rowOff>
    </xdr:from>
    <xdr:to>
      <xdr:col>16</xdr:col>
      <xdr:colOff>81642</xdr:colOff>
      <xdr:row>6</xdr:row>
      <xdr:rowOff>108858</xdr:rowOff>
    </xdr:to>
    <xdr:sp macro="" textlink="">
      <xdr:nvSpPr>
        <xdr:cNvPr id="14" name="TextBox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1085285" y="570367"/>
          <a:ext cx="3973286" cy="89920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1200" b="1"/>
            <a:t>Questions? Please</a:t>
          </a:r>
          <a:r>
            <a:rPr lang="en-CA" sz="1200" b="1" baseline="0"/>
            <a:t> contact your FCHI-2 Specialist, or contact us at </a:t>
          </a:r>
          <a:r>
            <a:rPr lang="en-CA" sz="1200" b="1" i="0" u="sng" strike="noStrike" cap="all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FCHI2-IFLC2@cmhc-schl.gc.ca</a:t>
          </a:r>
        </a:p>
      </xdr:txBody>
    </xdr:sp>
    <xdr:clientData/>
  </xdr:twoCellAnchor>
  <xdr:twoCellAnchor>
    <xdr:from>
      <xdr:col>0</xdr:col>
      <xdr:colOff>198440</xdr:colOff>
      <xdr:row>26</xdr:row>
      <xdr:rowOff>642938</xdr:rowOff>
    </xdr:from>
    <xdr:to>
      <xdr:col>9</xdr:col>
      <xdr:colOff>285750</xdr:colOff>
      <xdr:row>29</xdr:row>
      <xdr:rowOff>166688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H="1">
          <a:off x="198440" y="9024938"/>
          <a:ext cx="10548935" cy="16906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254001</xdr:colOff>
      <xdr:row>26</xdr:row>
      <xdr:rowOff>150812</xdr:rowOff>
    </xdr:from>
    <xdr:to>
      <xdr:col>12</xdr:col>
      <xdr:colOff>436564</xdr:colOff>
      <xdr:row>26</xdr:row>
      <xdr:rowOff>674687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0715626" y="8532812"/>
          <a:ext cx="2111376" cy="5238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aseline="0"/>
            <a:t>Select [+] to open fields, or select [-] to minimize</a:t>
          </a:r>
          <a:endParaRPr lang="en-CA" sz="1100"/>
        </a:p>
      </xdr:txBody>
    </xdr:sp>
    <xdr:clientData/>
  </xdr:twoCellAnchor>
  <xdr:twoCellAnchor>
    <xdr:from>
      <xdr:col>12</xdr:col>
      <xdr:colOff>333828</xdr:colOff>
      <xdr:row>8</xdr:row>
      <xdr:rowOff>254000</xdr:rowOff>
    </xdr:from>
    <xdr:to>
      <xdr:col>15</xdr:col>
      <xdr:colOff>18144</xdr:colOff>
      <xdr:row>9</xdr:row>
      <xdr:rowOff>145143</xdr:rowOff>
    </xdr:to>
    <xdr:sp macro="" textlink="">
      <xdr:nvSpPr>
        <xdr:cNvPr id="13" name="TextBox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2734471" y="2340429"/>
          <a:ext cx="1616530" cy="254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1200" b="1" u="sng">
              <a:solidFill>
                <a:schemeClr val="accent1">
                  <a:lumMod val="50000"/>
                </a:schemeClr>
              </a:solidFill>
            </a:rPr>
            <a:t>www.cmhc.ca/fchi</a:t>
          </a:r>
        </a:p>
      </xdr:txBody>
    </xdr:sp>
    <xdr:clientData/>
  </xdr:twoCellAnchor>
  <xdr:twoCellAnchor>
    <xdr:from>
      <xdr:col>6</xdr:col>
      <xdr:colOff>1083130</xdr:colOff>
      <xdr:row>4</xdr:row>
      <xdr:rowOff>259897</xdr:rowOff>
    </xdr:from>
    <xdr:to>
      <xdr:col>6</xdr:col>
      <xdr:colOff>1342572</xdr:colOff>
      <xdr:row>5</xdr:row>
      <xdr:rowOff>263072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 flipV="1">
          <a:off x="8621487" y="876754"/>
          <a:ext cx="259442" cy="384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107723</xdr:colOff>
      <xdr:row>20</xdr:row>
      <xdr:rowOff>147411</xdr:rowOff>
    </xdr:from>
    <xdr:to>
      <xdr:col>2</xdr:col>
      <xdr:colOff>393474</xdr:colOff>
      <xdr:row>20</xdr:row>
      <xdr:rowOff>353786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2865437" y="5635625"/>
          <a:ext cx="285751" cy="206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997857</xdr:colOff>
      <xdr:row>6</xdr:row>
      <xdr:rowOff>309563</xdr:rowOff>
    </xdr:from>
    <xdr:to>
      <xdr:col>6</xdr:col>
      <xdr:colOff>1293813</xdr:colOff>
      <xdr:row>7</xdr:row>
      <xdr:rowOff>108858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>
          <a:off x="8522607" y="1674813"/>
          <a:ext cx="295956" cy="1644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501650</xdr:colOff>
      <xdr:row>9</xdr:row>
      <xdr:rowOff>139701</xdr:rowOff>
    </xdr:from>
    <xdr:to>
      <xdr:col>0</xdr:col>
      <xdr:colOff>1720850</xdr:colOff>
      <xdr:row>13</xdr:row>
      <xdr:rowOff>44451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1650" y="1981201"/>
          <a:ext cx="1219200" cy="64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!</a:t>
          </a:r>
          <a:r>
            <a:rPr lang="en-CA" sz="1100" baseline="0"/>
            <a:t> </a:t>
          </a:r>
          <a:r>
            <a:rPr lang="en-CA" sz="1100"/>
            <a:t>Filter out blanks and zeros before import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41</xdr:row>
      <xdr:rowOff>127000</xdr:rowOff>
    </xdr:from>
    <xdr:to>
      <xdr:col>0</xdr:col>
      <xdr:colOff>1943100</xdr:colOff>
      <xdr:row>45</xdr:row>
      <xdr:rowOff>31750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23900" y="7677150"/>
          <a:ext cx="1219200" cy="64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!</a:t>
          </a:r>
          <a:r>
            <a:rPr lang="en-CA" sz="1100" baseline="0"/>
            <a:t> </a:t>
          </a:r>
          <a:r>
            <a:rPr lang="en-CA" sz="1100"/>
            <a:t>Filter out blanks and zeros before import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</xdr:row>
      <xdr:rowOff>0</xdr:rowOff>
    </xdr:from>
    <xdr:to>
      <xdr:col>1</xdr:col>
      <xdr:colOff>1209675</xdr:colOff>
      <xdr:row>15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61925" y="1524000"/>
          <a:ext cx="24384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Not</a:t>
          </a:r>
          <a:r>
            <a:rPr lang="en-CA" sz="1100" baseline="0"/>
            <a:t> all of the progressive standards appear in CRM.  There's a chance we can add additional cateogries later, but for now I suggest that we use existing categories as placeholders for Asset Management, Social Inclusion, Other.</a:t>
          </a:r>
          <a:endParaRPr lang="en-CA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M9" totalsRowShown="0" dataDxfId="25" headerRowCellStyle="Normal 2" dataCellStyle="Normal 2">
  <autoFilter ref="A1:M9"/>
  <tableColumns count="13">
    <tableColumn id="1" name="Client Program" dataDxfId="24" dataCellStyle="Normal 2">
      <calculatedColumnFormula>'Action Plan Template'!C$5</calculatedColumnFormula>
    </tableColumn>
    <tableColumn id="2" name="Organization" dataDxfId="23" dataCellStyle="Normal 2">
      <calculatedColumnFormula>'Action Plan Template'!C$4</calculatedColumnFormula>
    </tableColumn>
    <tableColumn id="3" name="Name" dataDxfId="22" dataCellStyle="Normal 2"/>
    <tableColumn id="4" name="Observation Category" dataDxfId="21" dataCellStyle="Normal 2"/>
    <tableColumn id="5" name="Description" dataDxfId="20" dataCellStyle="Normal 2"/>
    <tableColumn id="6" name="Observation" dataDxfId="19" dataCellStyle="Normal 2"/>
    <tableColumn id="7" name="Recommendations" dataDxfId="18" dataCellStyle="Normal 2"/>
    <tableColumn id="8" name="Program" dataDxfId="17" dataCellStyle="Normal 2"/>
    <tableColumn id="9" name="Start Date" dataDxfId="16" dataCellStyle="Normal 2"/>
    <tableColumn id="10" name="End Date" dataDxfId="15" dataCellStyle="Normal 2"/>
    <tableColumn id="11" name="Status Reason" dataDxfId="14" dataCellStyle="Normal 2"/>
    <tableColumn id="12" name="Created On" dataDxfId="13"/>
    <tableColumn id="13" name="Modified On" dataDxfId="12" dataCellStyle="Normal 2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K41" totalsRowShown="0" headerRowDxfId="11" headerRowCellStyle="Normal 2">
  <autoFilter ref="A1:K41"/>
  <tableColumns count="11">
    <tableColumn id="1" name="Name" dataDxfId="10" dataCellStyle="Normal 2">
      <calculatedColumnFormula>IF('Action Plan Template'!B81=0," ",'Action Plan Template'!B81)</calculatedColumnFormula>
    </tableColumn>
    <tableColumn id="2" name="Action Plan Item" dataDxfId="9">
      <calculatedColumnFormula>IF('Action Plan Template'!B$96=0," ",'Action Plan Template'!B$96)</calculatedColumnFormula>
    </tableColumn>
    <tableColumn id="3" name="Client Program" dataDxfId="8" dataCellStyle="Normal 2">
      <calculatedColumnFormula>'Action Plan Template'!C$5</calculatedColumnFormula>
    </tableColumn>
    <tableColumn id="4" name="Organization" dataDxfId="7" dataCellStyle="Normal 2">
      <calculatedColumnFormula>'Action Plan Template'!C$4</calculatedColumnFormula>
    </tableColumn>
    <tableColumn id="5" name="Description" dataDxfId="6">
      <calculatedColumnFormula>IF('Action Plan Template'!C81=0," ",'Action Plan Template'!C81)</calculatedColumnFormula>
    </tableColumn>
    <tableColumn id="9" name="Start Date" dataDxfId="5">
      <calculatedColumnFormula>'Action Plan Template'!D25</calculatedColumnFormula>
    </tableColumn>
    <tableColumn id="6" name="End Date" dataDxfId="4">
      <calculatedColumnFormula>'Action Plan Template'!E25</calculatedColumnFormula>
    </tableColumn>
    <tableColumn id="7" name="Status Reason" dataDxfId="3"/>
    <tableColumn id="11" name="Observation" dataDxfId="2">
      <calculatedColumnFormula>IF('Action Plan Template'!G25=0, " ", 'Action Plan Template'!G25)</calculatedColumnFormula>
    </tableColumn>
    <tableColumn id="8" name="Date of update" dataDxfId="1">
      <calculatedColumnFormula>IF('Action Plan Template'!H123=0, " ", 'Action Plan Template'!H123)</calculatedColumnFormula>
    </tableColumn>
    <tableColumn id="10" name="Unique Identifier" dataDxfId="0">
      <calculatedColumnFormula>CONCATENATE(Table1[[#This Row],[Client Program]],"_","1_1")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@abc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tabSelected="1" zoomScale="80" zoomScaleNormal="80" workbookViewId="0">
      <selection activeCell="E15" sqref="E15"/>
    </sheetView>
  </sheetViews>
  <sheetFormatPr baseColWidth="10" defaultColWidth="9.140625" defaultRowHeight="15" outlineLevelRow="1"/>
  <cols>
    <col min="1" max="1" width="6" style="1" customWidth="1"/>
    <col min="2" max="2" width="33.42578125" style="1" customWidth="1"/>
    <col min="3" max="3" width="27.140625" style="1" customWidth="1"/>
    <col min="4" max="4" width="13.42578125" style="1" customWidth="1"/>
    <col min="5" max="5" width="13" style="1" customWidth="1"/>
    <col min="6" max="6" width="14.85546875" style="16" customWidth="1"/>
    <col min="7" max="7" width="26.42578125" style="1" customWidth="1"/>
    <col min="8" max="8" width="13.85546875" style="1" customWidth="1"/>
    <col min="9" max="9" width="1.7109375" style="1" customWidth="1"/>
    <col min="10" max="16384" width="9.140625" style="1"/>
  </cols>
  <sheetData>
    <row r="1" spans="1:13" ht="20.25">
      <c r="A1" s="38" t="s">
        <v>0</v>
      </c>
      <c r="B1" s="39"/>
      <c r="C1" s="39"/>
      <c r="D1" s="39"/>
      <c r="E1" s="39"/>
      <c r="F1" s="57"/>
      <c r="G1" s="39"/>
      <c r="H1" s="40"/>
    </row>
    <row r="2" spans="1:13">
      <c r="A2" s="41"/>
      <c r="H2" s="42"/>
    </row>
    <row r="3" spans="1:13">
      <c r="A3" s="41"/>
      <c r="B3" s="131" t="s">
        <v>1</v>
      </c>
      <c r="C3" s="131"/>
      <c r="D3" s="131"/>
      <c r="H3" s="42"/>
    </row>
    <row r="4" spans="1:13" ht="31.5" customHeight="1">
      <c r="A4" s="41"/>
      <c r="B4" s="61" t="s">
        <v>2</v>
      </c>
      <c r="C4" s="132"/>
      <c r="D4" s="133"/>
      <c r="F4" s="131" t="s">
        <v>3</v>
      </c>
      <c r="G4" s="131"/>
      <c r="H4" s="42"/>
    </row>
    <row r="5" spans="1:13" ht="31.5" customHeight="1">
      <c r="A5" s="41"/>
      <c r="B5" s="20" t="s">
        <v>4</v>
      </c>
      <c r="C5" s="134"/>
      <c r="D5" s="134"/>
      <c r="F5" s="20" t="s">
        <v>5</v>
      </c>
      <c r="G5" s="95"/>
      <c r="H5" s="42"/>
    </row>
    <row r="6" spans="1:13" ht="28.5" hidden="1" customHeight="1">
      <c r="A6" s="41"/>
      <c r="B6" s="2"/>
      <c r="C6" s="135"/>
      <c r="D6" s="135"/>
      <c r="G6" s="96"/>
      <c r="H6" s="42"/>
    </row>
    <row r="7" spans="1:13" ht="28.5" customHeight="1">
      <c r="A7" s="41"/>
      <c r="B7" s="130" t="s">
        <v>6</v>
      </c>
      <c r="C7" s="130"/>
      <c r="D7" s="130"/>
      <c r="G7" s="96"/>
      <c r="H7" s="42"/>
    </row>
    <row r="8" spans="1:13" ht="28.5" customHeight="1">
      <c r="A8" s="41"/>
      <c r="B8" s="20" t="s">
        <v>7</v>
      </c>
      <c r="C8" s="136"/>
      <c r="D8" s="137"/>
      <c r="F8" s="20" t="s">
        <v>8</v>
      </c>
      <c r="G8" s="97"/>
      <c r="H8" s="42"/>
    </row>
    <row r="9" spans="1:13" ht="28.5" customHeight="1">
      <c r="A9" s="41"/>
      <c r="B9" s="20" t="s">
        <v>9</v>
      </c>
      <c r="C9" s="138"/>
      <c r="D9" s="139"/>
      <c r="F9" s="20" t="s">
        <v>10</v>
      </c>
      <c r="G9" s="98"/>
      <c r="H9" s="42"/>
    </row>
    <row r="10" spans="1:13" ht="28.5" customHeight="1">
      <c r="A10" s="41"/>
      <c r="B10" s="20" t="s">
        <v>11</v>
      </c>
      <c r="C10" s="140"/>
      <c r="D10" s="141"/>
      <c r="F10" s="2"/>
      <c r="G10" s="51"/>
      <c r="H10" s="42"/>
      <c r="M10" s="92"/>
    </row>
    <row r="11" spans="1:13" ht="12" customHeight="1" thickBot="1">
      <c r="A11" s="43"/>
      <c r="B11" s="44"/>
      <c r="C11" s="46"/>
      <c r="D11" s="47"/>
      <c r="E11" s="9"/>
      <c r="F11" s="44"/>
      <c r="G11" s="48"/>
      <c r="H11" s="45"/>
    </row>
    <row r="12" spans="1:13">
      <c r="C12" s="30"/>
    </row>
    <row r="13" spans="1:13" ht="15.75">
      <c r="A13" s="35" t="str">
        <f>CONCATENATE("Goal #1",B21,IF(B20&lt;&gt;""," - "&amp;B20,""))</f>
        <v>Goal #1</v>
      </c>
      <c r="B13" s="36"/>
      <c r="C13" s="37"/>
      <c r="D13" s="36"/>
      <c r="E13" s="36"/>
      <c r="F13" s="58"/>
      <c r="G13" s="36"/>
      <c r="H13" s="36"/>
    </row>
    <row r="14" spans="1:13">
      <c r="A14" s="29"/>
      <c r="C14" s="30"/>
      <c r="K14" s="72"/>
    </row>
    <row r="15" spans="1:13" ht="29.45" customHeight="1">
      <c r="A15" s="31" t="s">
        <v>12</v>
      </c>
      <c r="B15" s="120" t="s">
        <v>13</v>
      </c>
      <c r="C15" s="121"/>
      <c r="F15" s="59"/>
      <c r="G15" s="49"/>
      <c r="K15" s="72"/>
    </row>
    <row r="16" spans="1:13" ht="30" customHeight="1">
      <c r="A16" s="31"/>
      <c r="B16" s="122"/>
      <c r="C16" s="123"/>
      <c r="K16" s="72"/>
    </row>
    <row r="17" spans="1:11" ht="21.75" customHeight="1">
      <c r="A17" s="31"/>
      <c r="B17" s="11"/>
      <c r="C17" s="11"/>
      <c r="K17" s="72"/>
    </row>
    <row r="18" spans="1:11">
      <c r="A18" s="31"/>
      <c r="G18" s="131"/>
      <c r="H18" s="131"/>
    </row>
    <row r="19" spans="1:11" s="2" customFormat="1" ht="28.5" customHeight="1">
      <c r="A19" s="32" t="s">
        <v>14</v>
      </c>
      <c r="B19" s="6" t="s">
        <v>15</v>
      </c>
      <c r="C19" s="7" t="s">
        <v>16</v>
      </c>
      <c r="D19" s="7" t="s">
        <v>17</v>
      </c>
      <c r="E19" s="7" t="s">
        <v>18</v>
      </c>
      <c r="F19" s="7" t="s">
        <v>19</v>
      </c>
      <c r="G19" s="8" t="s">
        <v>20</v>
      </c>
      <c r="K19" s="72"/>
    </row>
    <row r="20" spans="1:11" ht="30" customHeight="1">
      <c r="A20" s="31"/>
      <c r="B20" s="124"/>
      <c r="C20" s="142"/>
      <c r="D20" s="128"/>
      <c r="E20" s="109" t="str">
        <f>IF($G$9="","",$G$9)</f>
        <v/>
      </c>
      <c r="F20" s="111"/>
      <c r="G20" s="113"/>
    </row>
    <row r="21" spans="1:11" ht="42" customHeight="1">
      <c r="A21" s="31"/>
      <c r="B21" s="125"/>
      <c r="C21" s="143"/>
      <c r="D21" s="129"/>
      <c r="E21" s="110"/>
      <c r="F21" s="112"/>
      <c r="G21" s="114"/>
    </row>
    <row r="22" spans="1:11" ht="33" customHeight="1" thickBot="1">
      <c r="A22" s="31"/>
      <c r="B22" s="12"/>
      <c r="C22" s="13"/>
      <c r="D22" s="10"/>
      <c r="E22" s="10"/>
      <c r="F22" s="14"/>
      <c r="G22" s="15"/>
      <c r="H22" s="16"/>
    </row>
    <row r="23" spans="1:11" ht="24" customHeight="1">
      <c r="A23" s="31"/>
      <c r="B23" s="115" t="s">
        <v>21</v>
      </c>
      <c r="C23" s="116"/>
      <c r="D23" s="116"/>
      <c r="E23" s="116"/>
      <c r="F23" s="117"/>
      <c r="G23" s="144" t="s">
        <v>22</v>
      </c>
      <c r="H23" s="119"/>
    </row>
    <row r="24" spans="1:11" ht="30" outlineLevel="1">
      <c r="A24" s="31" t="s">
        <v>23</v>
      </c>
      <c r="B24" s="66" t="s">
        <v>24</v>
      </c>
      <c r="C24" s="67" t="s">
        <v>25</v>
      </c>
      <c r="D24" s="67" t="s">
        <v>17</v>
      </c>
      <c r="E24" s="67" t="s">
        <v>18</v>
      </c>
      <c r="F24" s="68" t="s">
        <v>19</v>
      </c>
      <c r="G24" s="18" t="s">
        <v>26</v>
      </c>
      <c r="H24" s="19" t="s">
        <v>27</v>
      </c>
    </row>
    <row r="25" spans="1:11" ht="57" customHeight="1" outlineLevel="1">
      <c r="A25" s="31"/>
      <c r="B25" s="63"/>
      <c r="C25" s="26"/>
      <c r="D25" s="99"/>
      <c r="E25" s="99"/>
      <c r="F25" s="64"/>
      <c r="G25" s="86"/>
      <c r="H25" s="102"/>
      <c r="K25" s="93"/>
    </row>
    <row r="26" spans="1:11" ht="57" customHeight="1" outlineLevel="1">
      <c r="A26" s="29"/>
      <c r="B26" s="5"/>
      <c r="C26" s="27"/>
      <c r="D26" s="100"/>
      <c r="E26" s="100"/>
      <c r="F26" s="64"/>
      <c r="G26" s="87"/>
      <c r="H26" s="103"/>
    </row>
    <row r="27" spans="1:11" ht="57" customHeight="1" outlineLevel="1">
      <c r="A27" s="29"/>
      <c r="B27" s="5"/>
      <c r="C27" s="27"/>
      <c r="D27" s="100"/>
      <c r="E27" s="100"/>
      <c r="F27" s="64"/>
      <c r="G27" s="87"/>
      <c r="H27" s="103"/>
    </row>
    <row r="28" spans="1:11" ht="57" customHeight="1" outlineLevel="1">
      <c r="A28" s="29"/>
      <c r="B28" s="5"/>
      <c r="C28" s="27"/>
      <c r="D28" s="100"/>
      <c r="E28" s="100"/>
      <c r="F28" s="64"/>
      <c r="G28" s="87"/>
      <c r="H28" s="103"/>
    </row>
    <row r="29" spans="1:11" ht="57" customHeight="1" outlineLevel="1">
      <c r="A29" s="29"/>
      <c r="B29" s="24"/>
      <c r="C29" s="28"/>
      <c r="D29" s="101"/>
      <c r="E29" s="101"/>
      <c r="F29" s="85"/>
      <c r="G29" s="88"/>
      <c r="H29" s="104"/>
    </row>
    <row r="31" spans="1:11" ht="15.75" thickBot="1">
      <c r="A31" s="29"/>
    </row>
    <row r="32" spans="1:11" ht="16.5" thickTop="1">
      <c r="A32" s="35" t="str">
        <f>CONCATENATE("OPTIONAL Goal #2",B40,IF(B39&lt;&gt;""," - "&amp;B39,""))</f>
        <v>OPTIONAL Goal #2</v>
      </c>
      <c r="B32" s="33"/>
      <c r="C32" s="34"/>
      <c r="D32" s="33"/>
      <c r="E32" s="33"/>
      <c r="F32" s="60"/>
      <c r="G32" s="33"/>
      <c r="H32" s="33"/>
    </row>
    <row r="33" spans="1:8">
      <c r="A33" s="29"/>
      <c r="C33" s="30"/>
    </row>
    <row r="34" spans="1:8" ht="30" customHeight="1">
      <c r="A34" s="31" t="s">
        <v>28</v>
      </c>
      <c r="B34" s="120" t="s">
        <v>29</v>
      </c>
      <c r="C34" s="121"/>
    </row>
    <row r="35" spans="1:8" ht="30" customHeight="1">
      <c r="A35" s="31"/>
      <c r="B35" s="122"/>
      <c r="C35" s="123"/>
    </row>
    <row r="36" spans="1:8" ht="30" customHeight="1">
      <c r="A36" s="31"/>
      <c r="B36" s="11"/>
      <c r="C36" s="11"/>
    </row>
    <row r="37" spans="1:8">
      <c r="A37" s="31"/>
    </row>
    <row r="38" spans="1:8" s="2" customFormat="1" ht="28.5" customHeight="1">
      <c r="A38" s="31" t="s">
        <v>30</v>
      </c>
      <c r="B38" s="6" t="s">
        <v>15</v>
      </c>
      <c r="C38" s="7" t="s">
        <v>16</v>
      </c>
      <c r="D38" s="7" t="s">
        <v>17</v>
      </c>
      <c r="E38" s="7" t="s">
        <v>18</v>
      </c>
      <c r="F38" s="7" t="s">
        <v>19</v>
      </c>
      <c r="G38" s="8" t="s">
        <v>20</v>
      </c>
    </row>
    <row r="39" spans="1:8" ht="30" customHeight="1">
      <c r="A39" s="31"/>
      <c r="B39" s="124"/>
      <c r="C39" s="142"/>
      <c r="D39" s="128"/>
      <c r="E39" s="109" t="str">
        <f>IF($G$9="","",$G$9)</f>
        <v/>
      </c>
      <c r="F39" s="111"/>
      <c r="G39" s="113"/>
    </row>
    <row r="40" spans="1:8" ht="42.6" customHeight="1">
      <c r="A40" s="31"/>
      <c r="B40" s="125"/>
      <c r="C40" s="143"/>
      <c r="D40" s="129"/>
      <c r="E40" s="110"/>
      <c r="F40" s="112"/>
      <c r="G40" s="114"/>
    </row>
    <row r="41" spans="1:8" ht="36.75" customHeight="1" thickBot="1">
      <c r="A41" s="31"/>
      <c r="B41" s="12"/>
      <c r="C41" s="13"/>
      <c r="D41" s="10"/>
      <c r="E41" s="10"/>
      <c r="F41" s="10"/>
      <c r="G41" s="53"/>
      <c r="H41" s="52"/>
    </row>
    <row r="42" spans="1:8" ht="23.45" customHeight="1">
      <c r="A42" s="31"/>
      <c r="B42" s="115" t="s">
        <v>21</v>
      </c>
      <c r="C42" s="116"/>
      <c r="D42" s="116"/>
      <c r="E42" s="116"/>
      <c r="F42" s="117"/>
      <c r="G42" s="144" t="s">
        <v>22</v>
      </c>
      <c r="H42" s="119"/>
    </row>
    <row r="43" spans="1:8" ht="28.5" customHeight="1" outlineLevel="1">
      <c r="A43" s="31" t="s">
        <v>31</v>
      </c>
      <c r="B43" s="6" t="s">
        <v>24</v>
      </c>
      <c r="C43" s="7" t="s">
        <v>25</v>
      </c>
      <c r="D43" s="7" t="s">
        <v>17</v>
      </c>
      <c r="E43" s="7" t="s">
        <v>18</v>
      </c>
      <c r="F43" s="7" t="s">
        <v>19</v>
      </c>
      <c r="G43" s="18" t="s">
        <v>26</v>
      </c>
      <c r="H43" s="19" t="s">
        <v>27</v>
      </c>
    </row>
    <row r="44" spans="1:8" ht="57" customHeight="1" outlineLevel="1">
      <c r="A44" s="31"/>
      <c r="B44" s="63"/>
      <c r="C44" s="26"/>
      <c r="D44" s="99"/>
      <c r="E44" s="99"/>
      <c r="F44" s="65"/>
      <c r="G44" s="89"/>
      <c r="H44" s="102"/>
    </row>
    <row r="45" spans="1:8" ht="57" customHeight="1" outlineLevel="1">
      <c r="A45" s="29"/>
      <c r="B45" s="5"/>
      <c r="C45" s="27"/>
      <c r="D45" s="100"/>
      <c r="E45" s="100"/>
      <c r="F45" s="3"/>
      <c r="G45" s="90"/>
      <c r="H45" s="103"/>
    </row>
    <row r="46" spans="1:8" ht="57" customHeight="1" outlineLevel="1">
      <c r="A46" s="29"/>
      <c r="B46" s="5"/>
      <c r="C46" s="27"/>
      <c r="D46" s="100"/>
      <c r="E46" s="100"/>
      <c r="F46" s="3"/>
      <c r="G46" s="90"/>
      <c r="H46" s="103"/>
    </row>
    <row r="47" spans="1:8" ht="57" customHeight="1" outlineLevel="1">
      <c r="A47" s="29"/>
      <c r="B47" s="5"/>
      <c r="C47" s="27"/>
      <c r="D47" s="100"/>
      <c r="E47" s="100"/>
      <c r="F47" s="3"/>
      <c r="G47" s="90"/>
      <c r="H47" s="103"/>
    </row>
    <row r="48" spans="1:8" ht="57" customHeight="1" outlineLevel="1">
      <c r="A48" s="29"/>
      <c r="B48" s="24"/>
      <c r="C48" s="28"/>
      <c r="D48" s="101"/>
      <c r="E48" s="101"/>
      <c r="F48" s="50"/>
      <c r="G48" s="91"/>
      <c r="H48" s="104"/>
    </row>
    <row r="50" spans="1:8" ht="15.75" thickBot="1"/>
    <row r="51" spans="1:8" ht="16.5" thickTop="1">
      <c r="A51" s="35" t="str">
        <f>CONCATENATE("OPTIONAL Goal #3",B59,IF(B58&lt;&gt;""," - "&amp;B58,""))</f>
        <v>OPTIONAL Goal #3</v>
      </c>
      <c r="B51" s="33"/>
      <c r="C51" s="34"/>
      <c r="D51" s="33"/>
      <c r="E51" s="33"/>
      <c r="F51" s="60"/>
      <c r="G51" s="33"/>
      <c r="H51" s="33"/>
    </row>
    <row r="52" spans="1:8">
      <c r="A52" s="29"/>
      <c r="C52" s="30"/>
    </row>
    <row r="53" spans="1:8" ht="30" customHeight="1">
      <c r="A53" s="31" t="s">
        <v>32</v>
      </c>
      <c r="B53" s="120" t="s">
        <v>29</v>
      </c>
      <c r="C53" s="121"/>
    </row>
    <row r="54" spans="1:8" ht="30.6" customHeight="1">
      <c r="A54" s="31"/>
      <c r="B54" s="122"/>
      <c r="C54" s="145"/>
    </row>
    <row r="55" spans="1:8" ht="18" customHeight="1">
      <c r="A55" s="31"/>
      <c r="B55" s="54"/>
      <c r="C55" s="11"/>
    </row>
    <row r="56" spans="1:8" ht="18" customHeight="1">
      <c r="A56" s="31"/>
    </row>
    <row r="57" spans="1:8" ht="30" customHeight="1">
      <c r="A57" s="31" t="s">
        <v>33</v>
      </c>
      <c r="B57" s="6" t="s">
        <v>15</v>
      </c>
      <c r="C57" s="7" t="s">
        <v>16</v>
      </c>
      <c r="D57" s="7" t="s">
        <v>17</v>
      </c>
      <c r="E57" s="7" t="s">
        <v>18</v>
      </c>
      <c r="F57" s="7" t="s">
        <v>19</v>
      </c>
      <c r="G57" s="8" t="s">
        <v>20</v>
      </c>
    </row>
    <row r="58" spans="1:8" ht="30" customHeight="1">
      <c r="A58" s="31"/>
      <c r="B58" s="124"/>
      <c r="C58" s="142"/>
      <c r="D58" s="128"/>
      <c r="E58" s="109" t="str">
        <f>IF($G$9="","",$G$9)</f>
        <v/>
      </c>
      <c r="F58" s="111"/>
      <c r="G58" s="146"/>
    </row>
    <row r="59" spans="1:8" ht="41.1" customHeight="1">
      <c r="A59" s="31"/>
      <c r="B59" s="125"/>
      <c r="C59" s="143"/>
      <c r="D59" s="129"/>
      <c r="E59" s="110"/>
      <c r="F59" s="112"/>
      <c r="G59" s="147"/>
    </row>
    <row r="60" spans="1:8" ht="42" customHeight="1" thickBot="1">
      <c r="A60" s="31"/>
      <c r="B60" s="12"/>
      <c r="C60" s="13"/>
      <c r="D60" s="10"/>
      <c r="E60" s="10"/>
      <c r="F60" s="10"/>
      <c r="G60" s="53"/>
      <c r="H60" s="52"/>
    </row>
    <row r="61" spans="1:8" ht="24.6" customHeight="1">
      <c r="A61" s="31"/>
      <c r="B61" s="115" t="s">
        <v>21</v>
      </c>
      <c r="C61" s="116"/>
      <c r="D61" s="116"/>
      <c r="E61" s="116"/>
      <c r="F61" s="117"/>
      <c r="G61" s="144" t="s">
        <v>22</v>
      </c>
      <c r="H61" s="119"/>
    </row>
    <row r="62" spans="1:8" ht="29.1" customHeight="1" outlineLevel="1">
      <c r="A62" s="31" t="s">
        <v>34</v>
      </c>
      <c r="B62" s="6" t="s">
        <v>24</v>
      </c>
      <c r="C62" s="7" t="s">
        <v>25</v>
      </c>
      <c r="D62" s="7" t="s">
        <v>17</v>
      </c>
      <c r="E62" s="7" t="s">
        <v>18</v>
      </c>
      <c r="F62" s="7" t="s">
        <v>19</v>
      </c>
      <c r="G62" s="18" t="s">
        <v>26</v>
      </c>
      <c r="H62" s="19" t="s">
        <v>27</v>
      </c>
    </row>
    <row r="63" spans="1:8" ht="56.45" customHeight="1" outlineLevel="1">
      <c r="A63" s="31"/>
      <c r="B63" s="63"/>
      <c r="C63" s="26"/>
      <c r="D63" s="99"/>
      <c r="E63" s="99"/>
      <c r="F63" s="3"/>
      <c r="G63" s="89"/>
      <c r="H63" s="102"/>
    </row>
    <row r="64" spans="1:8" ht="56.45" customHeight="1" outlineLevel="1">
      <c r="A64" s="29"/>
      <c r="B64" s="5"/>
      <c r="C64" s="27"/>
      <c r="D64" s="99"/>
      <c r="E64" s="99"/>
      <c r="F64" s="3"/>
      <c r="G64" s="90"/>
      <c r="H64" s="103"/>
    </row>
    <row r="65" spans="1:8" ht="56.45" customHeight="1" outlineLevel="1">
      <c r="A65" s="29"/>
      <c r="B65" s="5"/>
      <c r="C65" s="26"/>
      <c r="D65" s="99"/>
      <c r="E65" s="99"/>
      <c r="F65" s="3"/>
      <c r="G65" s="90"/>
      <c r="H65" s="103"/>
    </row>
    <row r="66" spans="1:8" ht="57.6" customHeight="1" outlineLevel="1">
      <c r="A66" s="29"/>
      <c r="B66" s="5"/>
      <c r="C66" s="27"/>
      <c r="D66" s="99"/>
      <c r="E66" s="99"/>
      <c r="F66" s="3"/>
      <c r="G66" s="90"/>
      <c r="H66" s="103"/>
    </row>
    <row r="67" spans="1:8" ht="57.6" customHeight="1" outlineLevel="1">
      <c r="A67" s="29"/>
      <c r="B67" s="24"/>
      <c r="C67" s="28"/>
      <c r="D67" s="101"/>
      <c r="E67" s="101"/>
      <c r="F67" s="50"/>
      <c r="G67" s="91"/>
      <c r="H67" s="104"/>
    </row>
    <row r="69" spans="1:8" ht="15.75" thickBot="1"/>
    <row r="70" spans="1:8" ht="16.5" thickTop="1">
      <c r="A70" s="35" t="str">
        <f>CONCATENATE("OPTIONAL Goal #4",B78,IF(B77&lt;&gt;""," - "&amp;B77,""))</f>
        <v>OPTIONAL Goal #4</v>
      </c>
      <c r="B70" s="33"/>
      <c r="C70" s="34"/>
      <c r="D70" s="33"/>
      <c r="E70" s="33"/>
      <c r="F70" s="60"/>
      <c r="G70" s="33"/>
      <c r="H70" s="33"/>
    </row>
    <row r="71" spans="1:8">
      <c r="A71" s="29"/>
      <c r="C71" s="30"/>
    </row>
    <row r="72" spans="1:8" ht="30" customHeight="1">
      <c r="A72" s="31" t="s">
        <v>35</v>
      </c>
      <c r="B72" s="120" t="s">
        <v>29</v>
      </c>
      <c r="C72" s="121"/>
    </row>
    <row r="73" spans="1:8" ht="30" customHeight="1">
      <c r="A73" s="31"/>
      <c r="B73" s="122"/>
      <c r="C73" s="123"/>
    </row>
    <row r="74" spans="1:8">
      <c r="A74" s="31"/>
      <c r="B74" s="54"/>
      <c r="C74" s="11"/>
    </row>
    <row r="75" spans="1:8">
      <c r="A75" s="31"/>
    </row>
    <row r="76" spans="1:8" ht="30" customHeight="1">
      <c r="A76" s="31" t="s">
        <v>36</v>
      </c>
      <c r="B76" s="6" t="s">
        <v>15</v>
      </c>
      <c r="C76" s="7" t="s">
        <v>16</v>
      </c>
      <c r="D76" s="7" t="s">
        <v>17</v>
      </c>
      <c r="E76" s="7" t="s">
        <v>18</v>
      </c>
      <c r="F76" s="7" t="s">
        <v>19</v>
      </c>
      <c r="G76" s="8" t="s">
        <v>20</v>
      </c>
    </row>
    <row r="77" spans="1:8" ht="30" customHeight="1">
      <c r="A77" s="31"/>
      <c r="B77" s="124"/>
      <c r="C77" s="126"/>
      <c r="D77" s="128"/>
      <c r="E77" s="109" t="str">
        <f>IF($G$9="","",$G$9)</f>
        <v/>
      </c>
      <c r="F77" s="111"/>
      <c r="G77" s="113"/>
    </row>
    <row r="78" spans="1:8" ht="40.5" customHeight="1">
      <c r="A78" s="31"/>
      <c r="B78" s="125"/>
      <c r="C78" s="127"/>
      <c r="D78" s="129"/>
      <c r="E78" s="110"/>
      <c r="F78" s="112"/>
      <c r="G78" s="114"/>
    </row>
    <row r="79" spans="1:8" ht="15.75" thickBot="1">
      <c r="A79" s="31"/>
      <c r="B79" s="12"/>
      <c r="C79" s="13"/>
      <c r="D79" s="10"/>
      <c r="E79" s="10"/>
      <c r="F79" s="10"/>
      <c r="G79" s="53"/>
      <c r="H79" s="52"/>
    </row>
    <row r="80" spans="1:8" ht="24" customHeight="1">
      <c r="A80" s="31"/>
      <c r="B80" s="115" t="s">
        <v>21</v>
      </c>
      <c r="C80" s="116"/>
      <c r="D80" s="116"/>
      <c r="E80" s="116"/>
      <c r="F80" s="117"/>
      <c r="G80" s="118" t="s">
        <v>22</v>
      </c>
      <c r="H80" s="119"/>
    </row>
    <row r="81" spans="1:8" ht="29.45" customHeight="1" outlineLevel="1">
      <c r="A81" s="31" t="s">
        <v>37</v>
      </c>
      <c r="B81" s="6" t="s">
        <v>24</v>
      </c>
      <c r="C81" s="7" t="s">
        <v>25</v>
      </c>
      <c r="D81" s="7" t="s">
        <v>17</v>
      </c>
      <c r="E81" s="7" t="s">
        <v>18</v>
      </c>
      <c r="F81" s="7" t="s">
        <v>19</v>
      </c>
      <c r="G81" s="18" t="s">
        <v>26</v>
      </c>
      <c r="H81" s="19" t="s">
        <v>27</v>
      </c>
    </row>
    <row r="82" spans="1:8" ht="57.6" customHeight="1" outlineLevel="1">
      <c r="A82" s="31"/>
      <c r="B82" s="63"/>
      <c r="C82" s="26"/>
      <c r="D82" s="99"/>
      <c r="E82" s="99"/>
      <c r="F82" s="3"/>
      <c r="G82" s="89"/>
      <c r="H82" s="102"/>
    </row>
    <row r="83" spans="1:8" ht="57.6" customHeight="1" outlineLevel="1">
      <c r="A83" s="29"/>
      <c r="B83" s="5"/>
      <c r="C83" s="27"/>
      <c r="D83" s="99"/>
      <c r="E83" s="99"/>
      <c r="F83" s="3"/>
      <c r="G83" s="90"/>
      <c r="H83" s="102"/>
    </row>
    <row r="84" spans="1:8" ht="57.6" customHeight="1" outlineLevel="1">
      <c r="A84" s="29"/>
      <c r="B84" s="5"/>
      <c r="C84" s="26"/>
      <c r="D84" s="99"/>
      <c r="E84" s="99"/>
      <c r="F84" s="3"/>
      <c r="G84" s="90"/>
      <c r="H84" s="102"/>
    </row>
    <row r="85" spans="1:8" ht="57.6" customHeight="1" outlineLevel="1">
      <c r="A85" s="29"/>
      <c r="B85" s="5"/>
      <c r="C85" s="27"/>
      <c r="D85" s="99"/>
      <c r="E85" s="99"/>
      <c r="F85" s="3"/>
      <c r="G85" s="90"/>
      <c r="H85" s="102"/>
    </row>
    <row r="86" spans="1:8" ht="57" customHeight="1" outlineLevel="1">
      <c r="A86" s="29"/>
      <c r="B86" s="24"/>
      <c r="C86" s="28"/>
      <c r="D86" s="101"/>
      <c r="E86" s="101"/>
      <c r="F86" s="50"/>
      <c r="G86" s="91"/>
      <c r="H86" s="104"/>
    </row>
    <row r="88" spans="1:8" ht="15.75" thickBot="1"/>
    <row r="89" spans="1:8" ht="16.5" thickTop="1">
      <c r="A89" s="35" t="str">
        <f>CONCATENATE("OPTIONAL Goal #5",B97,IF(B96&lt;&gt;""," - "&amp;B96,""))</f>
        <v>OPTIONAL Goal #5</v>
      </c>
      <c r="B89" s="33"/>
      <c r="C89" s="34"/>
      <c r="D89" s="33"/>
      <c r="E89" s="33"/>
      <c r="F89" s="60"/>
      <c r="G89" s="33"/>
      <c r="H89" s="33"/>
    </row>
    <row r="90" spans="1:8">
      <c r="A90" s="29"/>
      <c r="C90" s="30"/>
    </row>
    <row r="91" spans="1:8" ht="30" customHeight="1">
      <c r="A91" s="31" t="s">
        <v>38</v>
      </c>
      <c r="B91" s="120" t="s">
        <v>29</v>
      </c>
      <c r="C91" s="121"/>
    </row>
    <row r="92" spans="1:8" ht="29.45" customHeight="1">
      <c r="A92" s="31"/>
      <c r="B92" s="122"/>
      <c r="C92" s="123"/>
    </row>
    <row r="93" spans="1:8">
      <c r="A93" s="31"/>
      <c r="B93" s="54"/>
      <c r="C93" s="11"/>
    </row>
    <row r="94" spans="1:8">
      <c r="A94" s="31"/>
    </row>
    <row r="95" spans="1:8" ht="29.1" customHeight="1">
      <c r="A95" s="31" t="s">
        <v>39</v>
      </c>
      <c r="B95" s="6" t="s">
        <v>15</v>
      </c>
      <c r="C95" s="7" t="s">
        <v>16</v>
      </c>
      <c r="D95" s="7" t="s">
        <v>17</v>
      </c>
      <c r="E95" s="7" t="s">
        <v>18</v>
      </c>
      <c r="F95" s="7" t="s">
        <v>19</v>
      </c>
      <c r="G95" s="8" t="s">
        <v>20</v>
      </c>
    </row>
    <row r="96" spans="1:8" ht="30" customHeight="1">
      <c r="A96" s="31"/>
      <c r="B96" s="124"/>
      <c r="C96" s="126"/>
      <c r="D96" s="128"/>
      <c r="E96" s="109" t="str">
        <f>IF($G$9="","",$G$9)</f>
        <v/>
      </c>
      <c r="F96" s="111"/>
      <c r="G96" s="113"/>
    </row>
    <row r="97" spans="1:8" ht="41.45" customHeight="1">
      <c r="A97" s="31"/>
      <c r="B97" s="125"/>
      <c r="C97" s="127"/>
      <c r="D97" s="129"/>
      <c r="E97" s="110"/>
      <c r="F97" s="112"/>
      <c r="G97" s="114"/>
    </row>
    <row r="98" spans="1:8" ht="15.75" thickBot="1">
      <c r="A98" s="31"/>
      <c r="B98" s="12"/>
      <c r="C98" s="13"/>
      <c r="D98" s="10"/>
      <c r="E98" s="10"/>
      <c r="F98" s="10"/>
      <c r="G98" s="53"/>
      <c r="H98" s="52"/>
    </row>
    <row r="99" spans="1:8" ht="24.6" customHeight="1">
      <c r="A99" s="31"/>
      <c r="B99" s="115" t="s">
        <v>21</v>
      </c>
      <c r="C99" s="116"/>
      <c r="D99" s="116"/>
      <c r="E99" s="116"/>
      <c r="F99" s="117"/>
      <c r="G99" s="118" t="s">
        <v>22</v>
      </c>
      <c r="H99" s="119"/>
    </row>
    <row r="100" spans="1:8" ht="29.1" customHeight="1" outlineLevel="1">
      <c r="A100" s="31" t="s">
        <v>40</v>
      </c>
      <c r="B100" s="6" t="s">
        <v>24</v>
      </c>
      <c r="C100" s="7" t="s">
        <v>25</v>
      </c>
      <c r="D100" s="7" t="s">
        <v>17</v>
      </c>
      <c r="E100" s="7" t="s">
        <v>18</v>
      </c>
      <c r="F100" s="7" t="s">
        <v>19</v>
      </c>
      <c r="G100" s="18" t="s">
        <v>26</v>
      </c>
      <c r="H100" s="19" t="s">
        <v>27</v>
      </c>
    </row>
    <row r="101" spans="1:8" ht="56.1" customHeight="1" outlineLevel="1">
      <c r="A101" s="31"/>
      <c r="B101" s="63"/>
      <c r="C101" s="82"/>
      <c r="D101" s="99"/>
      <c r="E101" s="99"/>
      <c r="F101" s="3"/>
      <c r="G101" s="89"/>
      <c r="H101" s="102"/>
    </row>
    <row r="102" spans="1:8" ht="58.5" customHeight="1" outlineLevel="1">
      <c r="A102" s="29"/>
      <c r="B102" s="5"/>
      <c r="C102" s="83"/>
      <c r="D102" s="99"/>
      <c r="E102" s="99"/>
      <c r="F102" s="3"/>
      <c r="G102" s="90"/>
      <c r="H102" s="102"/>
    </row>
    <row r="103" spans="1:8" ht="57.6" customHeight="1" outlineLevel="1">
      <c r="A103" s="29"/>
      <c r="B103" s="5"/>
      <c r="C103" s="82"/>
      <c r="D103" s="99"/>
      <c r="E103" s="99"/>
      <c r="F103" s="3"/>
      <c r="G103" s="90"/>
      <c r="H103" s="102"/>
    </row>
    <row r="104" spans="1:8" ht="56.45" customHeight="1" outlineLevel="1">
      <c r="A104" s="29"/>
      <c r="B104" s="5"/>
      <c r="C104" s="83"/>
      <c r="D104" s="99"/>
      <c r="E104" s="99"/>
      <c r="F104" s="3"/>
      <c r="G104" s="90"/>
      <c r="H104" s="102"/>
    </row>
    <row r="105" spans="1:8" ht="56.45" customHeight="1" outlineLevel="1">
      <c r="A105" s="29"/>
      <c r="B105" s="81"/>
      <c r="C105" s="84"/>
      <c r="D105" s="101"/>
      <c r="E105" s="101"/>
      <c r="F105" s="50"/>
      <c r="G105" s="91"/>
      <c r="H105" s="104"/>
    </row>
    <row r="107" spans="1:8" ht="15.75" thickBot="1"/>
    <row r="108" spans="1:8" ht="16.5" thickTop="1">
      <c r="A108" s="35" t="str">
        <f>CONCATENATE("OPTIONAL Goal #6",B116,IF(B115&lt;&gt;""," - "&amp;B115,""))</f>
        <v>OPTIONAL Goal #6</v>
      </c>
      <c r="B108" s="33"/>
      <c r="C108" s="34"/>
      <c r="D108" s="33"/>
      <c r="E108" s="33"/>
      <c r="F108" s="60"/>
      <c r="G108" s="33"/>
      <c r="H108" s="33"/>
    </row>
    <row r="109" spans="1:8">
      <c r="A109" s="29"/>
      <c r="C109" s="30"/>
    </row>
    <row r="110" spans="1:8" ht="29.45" customHeight="1">
      <c r="A110" s="31" t="s">
        <v>41</v>
      </c>
      <c r="B110" s="120" t="s">
        <v>29</v>
      </c>
      <c r="C110" s="121"/>
    </row>
    <row r="111" spans="1:8" ht="30" customHeight="1">
      <c r="A111" s="31"/>
      <c r="B111" s="122"/>
      <c r="C111" s="123"/>
    </row>
    <row r="112" spans="1:8">
      <c r="A112" s="31"/>
      <c r="B112" s="54"/>
      <c r="C112" s="11"/>
    </row>
    <row r="113" spans="1:8">
      <c r="A113" s="31"/>
    </row>
    <row r="114" spans="1:8" ht="29.45" customHeight="1">
      <c r="A114" s="31" t="s">
        <v>42</v>
      </c>
      <c r="B114" s="6" t="s">
        <v>15</v>
      </c>
      <c r="C114" s="7" t="s">
        <v>16</v>
      </c>
      <c r="D114" s="7" t="s">
        <v>17</v>
      </c>
      <c r="E114" s="7" t="s">
        <v>18</v>
      </c>
      <c r="F114" s="7" t="s">
        <v>19</v>
      </c>
      <c r="G114" s="8" t="s">
        <v>20</v>
      </c>
    </row>
    <row r="115" spans="1:8" ht="30.95" customHeight="1">
      <c r="A115" s="31"/>
      <c r="B115" s="124"/>
      <c r="C115" s="126"/>
      <c r="D115" s="128"/>
      <c r="E115" s="109" t="str">
        <f>IF($G$9="","",$G$9)</f>
        <v/>
      </c>
      <c r="F115" s="111"/>
      <c r="G115" s="113"/>
    </row>
    <row r="116" spans="1:8" ht="41.45" customHeight="1">
      <c r="A116" s="31"/>
      <c r="B116" s="125"/>
      <c r="C116" s="127"/>
      <c r="D116" s="129"/>
      <c r="E116" s="110"/>
      <c r="F116" s="112"/>
      <c r="G116" s="114"/>
    </row>
    <row r="117" spans="1:8" ht="15.75" thickBot="1">
      <c r="A117" s="31"/>
      <c r="B117" s="12"/>
      <c r="C117" s="13"/>
      <c r="D117" s="10"/>
      <c r="E117" s="10"/>
      <c r="F117" s="10"/>
      <c r="G117" s="53"/>
      <c r="H117" s="52"/>
    </row>
    <row r="118" spans="1:8" ht="24.6" customHeight="1">
      <c r="A118" s="31"/>
      <c r="B118" s="115" t="s">
        <v>21</v>
      </c>
      <c r="C118" s="116"/>
      <c r="D118" s="116"/>
      <c r="E118" s="116"/>
      <c r="F118" s="117"/>
      <c r="G118" s="118" t="s">
        <v>22</v>
      </c>
      <c r="H118" s="119"/>
    </row>
    <row r="119" spans="1:8" ht="29.1" customHeight="1" outlineLevel="1">
      <c r="A119" s="31" t="s">
        <v>43</v>
      </c>
      <c r="B119" s="6" t="s">
        <v>24</v>
      </c>
      <c r="C119" s="7" t="s">
        <v>25</v>
      </c>
      <c r="D119" s="7" t="s">
        <v>17</v>
      </c>
      <c r="E119" s="7" t="s">
        <v>18</v>
      </c>
      <c r="F119" s="7" t="s">
        <v>19</v>
      </c>
      <c r="G119" s="18" t="s">
        <v>26</v>
      </c>
      <c r="H119" s="19" t="s">
        <v>27</v>
      </c>
    </row>
    <row r="120" spans="1:8" ht="58.5" customHeight="1" outlineLevel="1">
      <c r="A120" s="31"/>
      <c r="B120" s="63"/>
      <c r="C120" s="82"/>
      <c r="D120" s="99"/>
      <c r="E120" s="99"/>
      <c r="F120" s="3"/>
      <c r="G120" s="89"/>
      <c r="H120" s="102"/>
    </row>
    <row r="121" spans="1:8" ht="55.5" customHeight="1" outlineLevel="1">
      <c r="A121" s="29"/>
      <c r="B121" s="5"/>
      <c r="C121" s="83"/>
      <c r="D121" s="99"/>
      <c r="E121" s="99"/>
      <c r="F121" s="3"/>
      <c r="G121" s="90"/>
      <c r="H121" s="102"/>
    </row>
    <row r="122" spans="1:8" ht="57.95" customHeight="1" outlineLevel="1">
      <c r="A122" s="29"/>
      <c r="B122" s="5"/>
      <c r="C122" s="82"/>
      <c r="D122" s="99"/>
      <c r="E122" s="99"/>
      <c r="F122" s="3"/>
      <c r="G122" s="90"/>
      <c r="H122" s="102"/>
    </row>
    <row r="123" spans="1:8" ht="57.6" customHeight="1" outlineLevel="1">
      <c r="A123" s="29"/>
      <c r="B123" s="5"/>
      <c r="C123" s="83"/>
      <c r="D123" s="99"/>
      <c r="E123" s="99"/>
      <c r="F123" s="3"/>
      <c r="G123" s="90"/>
      <c r="H123" s="102"/>
    </row>
    <row r="124" spans="1:8" ht="57.95" customHeight="1" outlineLevel="1">
      <c r="A124" s="29"/>
      <c r="B124" s="81"/>
      <c r="C124" s="84"/>
      <c r="D124" s="101"/>
      <c r="E124" s="101"/>
      <c r="F124" s="50"/>
      <c r="G124" s="91"/>
      <c r="H124" s="104"/>
    </row>
    <row r="126" spans="1:8" ht="15.75" thickBot="1"/>
    <row r="127" spans="1:8" ht="16.5" thickTop="1">
      <c r="A127" s="35" t="str">
        <f>CONCATENATE("OPTIONAL Goal #7",B135,IF(B134&lt;&gt;""," - "&amp;B134,""))</f>
        <v>OPTIONAL Goal #7</v>
      </c>
      <c r="B127" s="33"/>
      <c r="C127" s="34"/>
      <c r="D127" s="33"/>
      <c r="E127" s="33"/>
      <c r="F127" s="60"/>
      <c r="G127" s="33"/>
      <c r="H127" s="33"/>
    </row>
    <row r="128" spans="1:8">
      <c r="A128" s="29"/>
      <c r="C128" s="30"/>
    </row>
    <row r="129" spans="1:8" ht="30.6" customHeight="1">
      <c r="A129" s="31" t="s">
        <v>44</v>
      </c>
      <c r="B129" s="120" t="s">
        <v>29</v>
      </c>
      <c r="C129" s="121"/>
    </row>
    <row r="130" spans="1:8" ht="29.45" customHeight="1">
      <c r="A130" s="31"/>
      <c r="B130" s="122"/>
      <c r="C130" s="123"/>
    </row>
    <row r="131" spans="1:8">
      <c r="A131" s="31"/>
      <c r="B131" s="54"/>
      <c r="C131" s="11"/>
    </row>
    <row r="132" spans="1:8">
      <c r="A132" s="31"/>
    </row>
    <row r="133" spans="1:8" ht="29.45" customHeight="1">
      <c r="A133" s="31" t="s">
        <v>45</v>
      </c>
      <c r="B133" s="6" t="s">
        <v>15</v>
      </c>
      <c r="C133" s="7" t="s">
        <v>16</v>
      </c>
      <c r="D133" s="7" t="s">
        <v>17</v>
      </c>
      <c r="E133" s="7" t="s">
        <v>18</v>
      </c>
      <c r="F133" s="7" t="s">
        <v>19</v>
      </c>
      <c r="G133" s="8" t="s">
        <v>20</v>
      </c>
    </row>
    <row r="134" spans="1:8" ht="30" customHeight="1">
      <c r="A134" s="31"/>
      <c r="B134" s="124"/>
      <c r="C134" s="126"/>
      <c r="D134" s="128"/>
      <c r="E134" s="109" t="str">
        <f>IF($G$9="","",$G$9)</f>
        <v/>
      </c>
      <c r="F134" s="111"/>
      <c r="G134" s="113"/>
    </row>
    <row r="135" spans="1:8" ht="41.45" customHeight="1">
      <c r="A135" s="31"/>
      <c r="B135" s="125"/>
      <c r="C135" s="127"/>
      <c r="D135" s="129"/>
      <c r="E135" s="110"/>
      <c r="F135" s="112"/>
      <c r="G135" s="114"/>
    </row>
    <row r="136" spans="1:8" ht="15.75" thickBot="1">
      <c r="A136" s="31"/>
      <c r="B136" s="12"/>
      <c r="C136" s="13"/>
      <c r="D136" s="10"/>
      <c r="E136" s="10"/>
      <c r="F136" s="10"/>
      <c r="G136" s="53"/>
      <c r="H136" s="52"/>
    </row>
    <row r="137" spans="1:8" ht="29.45" customHeight="1">
      <c r="A137" s="31"/>
      <c r="B137" s="115" t="s">
        <v>21</v>
      </c>
      <c r="C137" s="116"/>
      <c r="D137" s="116"/>
      <c r="E137" s="116"/>
      <c r="F137" s="117"/>
      <c r="G137" s="118" t="s">
        <v>22</v>
      </c>
      <c r="H137" s="119"/>
    </row>
    <row r="138" spans="1:8" ht="30" outlineLevel="1">
      <c r="A138" s="31" t="s">
        <v>46</v>
      </c>
      <c r="B138" s="6" t="s">
        <v>24</v>
      </c>
      <c r="C138" s="7" t="s">
        <v>25</v>
      </c>
      <c r="D138" s="7" t="s">
        <v>17</v>
      </c>
      <c r="E138" s="7" t="s">
        <v>18</v>
      </c>
      <c r="F138" s="7" t="s">
        <v>19</v>
      </c>
      <c r="G138" s="18" t="s">
        <v>26</v>
      </c>
      <c r="H138" s="19" t="s">
        <v>27</v>
      </c>
    </row>
    <row r="139" spans="1:8" ht="59.1" customHeight="1" outlineLevel="1">
      <c r="A139" s="31"/>
      <c r="B139" s="63"/>
      <c r="C139" s="82"/>
      <c r="D139" s="99"/>
      <c r="E139" s="99"/>
      <c r="F139" s="3"/>
      <c r="G139" s="89"/>
      <c r="H139" s="102"/>
    </row>
    <row r="140" spans="1:8" ht="59.1" customHeight="1" outlineLevel="1">
      <c r="A140" s="29"/>
      <c r="B140" s="5"/>
      <c r="C140" s="83"/>
      <c r="D140" s="99"/>
      <c r="E140" s="99"/>
      <c r="F140" s="3"/>
      <c r="G140" s="90"/>
      <c r="H140" s="102"/>
    </row>
    <row r="141" spans="1:8" ht="59.1" customHeight="1" outlineLevel="1">
      <c r="A141" s="29"/>
      <c r="B141" s="5"/>
      <c r="C141" s="82"/>
      <c r="D141" s="99"/>
      <c r="E141" s="99"/>
      <c r="F141" s="3"/>
      <c r="G141" s="90"/>
      <c r="H141" s="102"/>
    </row>
    <row r="142" spans="1:8" ht="59.1" customHeight="1" outlineLevel="1">
      <c r="A142" s="29"/>
      <c r="B142" s="5"/>
      <c r="C142" s="83"/>
      <c r="D142" s="99"/>
      <c r="E142" s="99"/>
      <c r="F142" s="3"/>
      <c r="G142" s="90"/>
      <c r="H142" s="102"/>
    </row>
    <row r="143" spans="1:8" ht="57.95" customHeight="1" outlineLevel="1">
      <c r="A143" s="29"/>
      <c r="B143" s="81"/>
      <c r="C143" s="84"/>
      <c r="D143" s="101"/>
      <c r="E143" s="101"/>
      <c r="F143" s="50"/>
      <c r="G143" s="91"/>
      <c r="H143" s="104"/>
    </row>
    <row r="145" spans="1:8" ht="15.75" thickBot="1"/>
    <row r="146" spans="1:8" ht="16.5" thickTop="1">
      <c r="A146" s="35" t="str">
        <f>CONCATENATE("OPTIONAL Goal #8",B154,IF(B153&lt;&gt;""," - "&amp;B153,""))</f>
        <v>OPTIONAL Goal #8</v>
      </c>
      <c r="B146" s="33"/>
      <c r="C146" s="34"/>
      <c r="D146" s="33"/>
      <c r="E146" s="33"/>
      <c r="F146" s="60"/>
      <c r="G146" s="33"/>
      <c r="H146" s="33"/>
    </row>
    <row r="147" spans="1:8">
      <c r="A147" s="29"/>
      <c r="C147" s="30"/>
    </row>
    <row r="148" spans="1:8" ht="30.95" customHeight="1">
      <c r="A148" s="31" t="s">
        <v>47</v>
      </c>
      <c r="B148" s="120" t="s">
        <v>29</v>
      </c>
      <c r="C148" s="121"/>
    </row>
    <row r="149" spans="1:8" ht="29.45" customHeight="1">
      <c r="A149" s="31"/>
      <c r="B149" s="122"/>
      <c r="C149" s="123"/>
    </row>
    <row r="150" spans="1:8">
      <c r="A150" s="31"/>
      <c r="B150" s="54"/>
      <c r="C150" s="11"/>
    </row>
    <row r="151" spans="1:8">
      <c r="A151" s="31"/>
    </row>
    <row r="152" spans="1:8" ht="30.95" customHeight="1">
      <c r="A152" s="31" t="s">
        <v>48</v>
      </c>
      <c r="B152" s="6" t="s">
        <v>15</v>
      </c>
      <c r="C152" s="7" t="s">
        <v>16</v>
      </c>
      <c r="D152" s="7" t="s">
        <v>17</v>
      </c>
      <c r="E152" s="7" t="s">
        <v>18</v>
      </c>
      <c r="F152" s="7" t="s">
        <v>19</v>
      </c>
      <c r="G152" s="8" t="s">
        <v>20</v>
      </c>
    </row>
    <row r="153" spans="1:8" ht="31.5" customHeight="1">
      <c r="A153" s="31"/>
      <c r="B153" s="124"/>
      <c r="C153" s="126"/>
      <c r="D153" s="128"/>
      <c r="E153" s="109" t="str">
        <f>IF($G$9="","",$G$9)</f>
        <v/>
      </c>
      <c r="F153" s="111"/>
      <c r="G153" s="113"/>
    </row>
    <row r="154" spans="1:8" ht="41.1" customHeight="1">
      <c r="A154" s="31"/>
      <c r="B154" s="125"/>
      <c r="C154" s="127"/>
      <c r="D154" s="129"/>
      <c r="E154" s="110"/>
      <c r="F154" s="112"/>
      <c r="G154" s="114"/>
    </row>
    <row r="155" spans="1:8" ht="15.75" thickBot="1">
      <c r="A155" s="31"/>
      <c r="B155" s="12"/>
      <c r="C155" s="13"/>
      <c r="D155" s="10"/>
      <c r="E155" s="10"/>
      <c r="F155" s="10"/>
      <c r="G155" s="53"/>
      <c r="H155" s="52"/>
    </row>
    <row r="156" spans="1:8" ht="24.95" customHeight="1">
      <c r="A156" s="31"/>
      <c r="B156" s="115" t="s">
        <v>21</v>
      </c>
      <c r="C156" s="116"/>
      <c r="D156" s="116"/>
      <c r="E156" s="116"/>
      <c r="F156" s="117"/>
      <c r="G156" s="118" t="s">
        <v>22</v>
      </c>
      <c r="H156" s="119"/>
    </row>
    <row r="157" spans="1:8" ht="30">
      <c r="A157" s="31" t="s">
        <v>49</v>
      </c>
      <c r="B157" s="6" t="s">
        <v>24</v>
      </c>
      <c r="C157" s="7" t="s">
        <v>25</v>
      </c>
      <c r="D157" s="7" t="s">
        <v>17</v>
      </c>
      <c r="E157" s="7" t="s">
        <v>18</v>
      </c>
      <c r="F157" s="7" t="s">
        <v>19</v>
      </c>
      <c r="G157" s="18" t="s">
        <v>26</v>
      </c>
      <c r="H157" s="19" t="s">
        <v>27</v>
      </c>
    </row>
    <row r="158" spans="1:8" ht="58.5" customHeight="1" outlineLevel="1">
      <c r="A158" s="31"/>
      <c r="B158" s="63"/>
      <c r="C158" s="82"/>
      <c r="D158" s="99"/>
      <c r="E158" s="99"/>
      <c r="F158" s="3"/>
      <c r="G158" s="89"/>
      <c r="H158" s="102"/>
    </row>
    <row r="159" spans="1:8" ht="58.5" customHeight="1" outlineLevel="1">
      <c r="A159" s="29"/>
      <c r="B159" s="5"/>
      <c r="C159" s="83"/>
      <c r="D159" s="99"/>
      <c r="E159" s="99"/>
      <c r="F159" s="3"/>
      <c r="G159" s="90"/>
      <c r="H159" s="102"/>
    </row>
    <row r="160" spans="1:8" ht="59.1" customHeight="1" outlineLevel="1">
      <c r="A160" s="29"/>
      <c r="B160" s="5"/>
      <c r="C160" s="82"/>
      <c r="D160" s="99"/>
      <c r="E160" s="99"/>
      <c r="F160" s="3"/>
      <c r="G160" s="90"/>
      <c r="H160" s="102"/>
    </row>
    <row r="161" spans="1:8" ht="59.1" customHeight="1" outlineLevel="1">
      <c r="A161" s="29"/>
      <c r="B161" s="5"/>
      <c r="C161" s="83"/>
      <c r="D161" s="99"/>
      <c r="E161" s="99"/>
      <c r="F161" s="3"/>
      <c r="G161" s="90"/>
      <c r="H161" s="102"/>
    </row>
    <row r="162" spans="1:8" ht="59.1" customHeight="1" outlineLevel="1">
      <c r="A162" s="29"/>
      <c r="B162" s="81"/>
      <c r="C162" s="84"/>
      <c r="D162" s="101"/>
      <c r="E162" s="101"/>
      <c r="F162" s="50"/>
      <c r="G162" s="91"/>
      <c r="H162" s="104"/>
    </row>
  </sheetData>
  <mergeCells count="90">
    <mergeCell ref="B156:F156"/>
    <mergeCell ref="G156:H156"/>
    <mergeCell ref="B137:F137"/>
    <mergeCell ref="G137:H137"/>
    <mergeCell ref="B148:C148"/>
    <mergeCell ref="B149:C149"/>
    <mergeCell ref="B153:B154"/>
    <mergeCell ref="C153:C154"/>
    <mergeCell ref="D153:D154"/>
    <mergeCell ref="E153:E154"/>
    <mergeCell ref="F153:F154"/>
    <mergeCell ref="G153:G154"/>
    <mergeCell ref="G134:G135"/>
    <mergeCell ref="B129:C129"/>
    <mergeCell ref="B130:C130"/>
    <mergeCell ref="E115:E116"/>
    <mergeCell ref="F115:F116"/>
    <mergeCell ref="G115:G116"/>
    <mergeCell ref="B118:F118"/>
    <mergeCell ref="G118:H118"/>
    <mergeCell ref="B134:B135"/>
    <mergeCell ref="C134:C135"/>
    <mergeCell ref="D134:D135"/>
    <mergeCell ref="E134:E135"/>
    <mergeCell ref="F134:F135"/>
    <mergeCell ref="B110:C110"/>
    <mergeCell ref="B111:C111"/>
    <mergeCell ref="B115:B116"/>
    <mergeCell ref="C115:C116"/>
    <mergeCell ref="D115:D116"/>
    <mergeCell ref="B61:F61"/>
    <mergeCell ref="G61:H61"/>
    <mergeCell ref="B42:F42"/>
    <mergeCell ref="G42:H42"/>
    <mergeCell ref="B53:C53"/>
    <mergeCell ref="B54:C54"/>
    <mergeCell ref="B58:B59"/>
    <mergeCell ref="C58:C59"/>
    <mergeCell ref="D58:D59"/>
    <mergeCell ref="E58:E59"/>
    <mergeCell ref="F58:F59"/>
    <mergeCell ref="G58:G59"/>
    <mergeCell ref="B23:F23"/>
    <mergeCell ref="G23:H23"/>
    <mergeCell ref="B34:C34"/>
    <mergeCell ref="B35:C35"/>
    <mergeCell ref="B39:B40"/>
    <mergeCell ref="C39:C40"/>
    <mergeCell ref="D39:D40"/>
    <mergeCell ref="E39:E40"/>
    <mergeCell ref="F39:F40"/>
    <mergeCell ref="G39:G40"/>
    <mergeCell ref="G20:G21"/>
    <mergeCell ref="C8:D8"/>
    <mergeCell ref="C9:D9"/>
    <mergeCell ref="C10:D10"/>
    <mergeCell ref="B15:C15"/>
    <mergeCell ref="B16:C16"/>
    <mergeCell ref="G18:H18"/>
    <mergeCell ref="B20:B21"/>
    <mergeCell ref="C20:C21"/>
    <mergeCell ref="D20:D21"/>
    <mergeCell ref="E20:E21"/>
    <mergeCell ref="F20:F21"/>
    <mergeCell ref="B7:D7"/>
    <mergeCell ref="B3:D3"/>
    <mergeCell ref="F4:G4"/>
    <mergeCell ref="C4:D4"/>
    <mergeCell ref="C5:D5"/>
    <mergeCell ref="C6:D6"/>
    <mergeCell ref="B72:C72"/>
    <mergeCell ref="B73:C73"/>
    <mergeCell ref="B77:B78"/>
    <mergeCell ref="C77:C78"/>
    <mergeCell ref="D77:D78"/>
    <mergeCell ref="E77:E78"/>
    <mergeCell ref="F77:F78"/>
    <mergeCell ref="G77:G78"/>
    <mergeCell ref="B80:F80"/>
    <mergeCell ref="G80:H80"/>
    <mergeCell ref="B91:C91"/>
    <mergeCell ref="B92:C92"/>
    <mergeCell ref="B96:B97"/>
    <mergeCell ref="C96:C97"/>
    <mergeCell ref="D96:D97"/>
    <mergeCell ref="E96:E97"/>
    <mergeCell ref="F96:F97"/>
    <mergeCell ref="G96:G97"/>
    <mergeCell ref="B99:F99"/>
    <mergeCell ref="G99:H99"/>
  </mergeCells>
  <dataValidations xWindow="259" yWindow="704" count="18">
    <dataValidation type="list" allowBlank="1" showErrorMessage="1" promptTitle="Select a progressive standard" prompt="Choose an area of focus that meets the FCHI-2 requirements.   Note that so long as one goal has a progressive standard as an area of focus, other goals may fall outside of these areas." sqref="C96:C97 C115:C116 C134:C135 C153:C154 C58:C59 C77:C78">
      <formula1>"Asset Management, Financial Viability, Governance, Social Inclusion, Other"</formula1>
    </dataValidation>
    <dataValidation allowBlank="1" showInputMessage="1" showErrorMessage="1" promptTitle="Enter overall action plan goal" prompt="Ex. &quot;Develop a capital repair and improvement plan and address urgent/high priority items&quot;" sqref="B60 B41 B22 B79 B98 B117 B136 B155"/>
    <dataValidation allowBlank="1" showErrorMessage="1" promptTitle="Enter your milestones" prompt="Enter at least one milestone per year of your action plan.  This should clearly state what will be achieved by the milestone due date." sqref="B25 B63:B67 B82:B86 B101:B105 B120:B124 B139:B143 B158:B162"/>
    <dataValidation allowBlank="1" showInputMessage="1" showErrorMessage="1" promptTitle="Enter the update date" prompt="Provide the date of the last progress update for this goal or milestone" sqref="H25"/>
    <dataValidation allowBlank="1" showInputMessage="1" showErrorMessage="1" promptTitle="Enter your progress to date" prompt="This should be filled in when your annual update is completed.  Give a brief update on the progress to date" sqref="G25"/>
    <dataValidation allowBlank="1" showInputMessage="1" showErrorMessage="1" promptTitle="End date" prompt="This date is automatically three years from your Action plan start date" sqref="E20:E21"/>
    <dataValidation type="list" allowBlank="1" showInputMessage="1" showErrorMessage="1" promptTitle="Select the current status" prompt="Choose where the goal is at present.  If the goal is set in the future, &quot;Not started&quot; should be the default setting." sqref="F20:F21">
      <formula1>"Not started, On hold, In progress, Completed"</formula1>
    </dataValidation>
    <dataValidation type="list" allowBlank="1" showInputMessage="1" showErrorMessage="1" promptTitle="Select a progressive standard" prompt="Choose an area of focus that meets the FCHI-2 requirements.   Note that as long as one goal has a progressive standard as an area of focus, other goals may fall outside of these areas." sqref="C20:C21">
      <formula1>"Asset Management, Financial Viability, Governance, Social Inclusion, Other"</formula1>
    </dataValidation>
    <dataValidation allowBlank="1" showInputMessage="1" showErrorMessage="1" promptTitle="Choose start date" prompt="The date you plan to begin working towards this goal" sqref="D20:D21"/>
    <dataValidation type="list" allowBlank="1" showInputMessage="1" showErrorMessage="1" sqref="F25:F29">
      <formula1>"Not started, On hold, In progress, Completed"</formula1>
    </dataValidation>
    <dataValidation type="list" allowBlank="1" showInputMessage="1" showErrorMessage="1" sqref="C39:C40">
      <formula1>"Asset Management, Financial Viability, Governance, Social Inclusion, Other"</formula1>
    </dataValidation>
    <dataValidation allowBlank="1" showErrorMessage="1" promptTitle="End date" prompt="This date is automatically three years from your start date" sqref="E39:E40 E58:E59 E77:E78 E96:E97 E115:E116 E134:E135 E153:E154"/>
    <dataValidation type="list" allowBlank="1" showErrorMessage="1" promptTitle="Select the current status" prompt="Choose where the goal is at present.  If the goal is set in the future, &quot;Not started&quot; should be the default setting." sqref="F39:F40 F58:F59">
      <formula1>"Not started, On hold, In progress, Completed"</formula1>
    </dataValidation>
    <dataValidation type="list" allowBlank="1" showErrorMessage="1" promptTitle="Select the current status" prompt="Choose where the goal or milestone is at present.  If the milestone is set in the future, &quot;Not started&quot; should be the default setting." sqref="F44:F48 F63:F67 F77:F78 F101:F105 F82:F86 F96:F97 F120:F124 F115:F116 F139:F143 F134:F135 F158:F162 F153:F154">
      <formula1>"Not started, On hold, In progress, Completed"</formula1>
    </dataValidation>
    <dataValidation allowBlank="1" showErrorMessage="1" promptTitle="Choose start date" prompt="This should match the day you plan to begin your action plan" sqref="D58:D59 D77:D78 D96:D97 D115:D116 D134:D135 D153:D154"/>
    <dataValidation allowBlank="1" showErrorMessage="1" promptTitle="Enter your progress to date" prompt="This should be filled in when your annual update is completed.  Give a brief update on the progress to date" sqref="G63:G67 G82:G86 G102 G121 G140 G159"/>
    <dataValidation allowBlank="1" showErrorMessage="1" promptTitle="Enter the update date" prompt="Provide the date of the last progress update for this goal or milestone" sqref="H63:H67 H82:H86"/>
    <dataValidation allowBlank="1" showInputMessage="1" showErrorMessage="1" prompt="Enter dates in yyyy/mm/dd format" sqref="G5"/>
  </dataValidations>
  <pageMargins left="0.23622047244094491" right="0.23622047244094491" top="0.74803149606299213" bottom="0.74803149606299213" header="0.31496062992125984" footer="0.31496062992125984"/>
  <pageSetup scale="49" fitToHeight="0" orientation="portrait" r:id="rId1"/>
  <rowBreaks count="2" manualBreakCount="2">
    <brk id="30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A16" zoomScale="80" zoomScaleNormal="80" workbookViewId="0">
      <selection activeCell="F16" sqref="F16"/>
    </sheetView>
  </sheetViews>
  <sheetFormatPr baseColWidth="10" defaultColWidth="9.140625" defaultRowHeight="15" outlineLevelRow="1"/>
  <cols>
    <col min="1" max="1" width="6" style="1" customWidth="1"/>
    <col min="2" max="2" width="33.42578125" style="1" customWidth="1"/>
    <col min="3" max="3" width="27.140625" style="1" customWidth="1"/>
    <col min="4" max="4" width="13.42578125" style="1" customWidth="1"/>
    <col min="5" max="5" width="13" style="1" customWidth="1"/>
    <col min="6" max="6" width="14.85546875" style="16" customWidth="1"/>
    <col min="7" max="7" width="26.42578125" style="1" customWidth="1"/>
    <col min="8" max="8" width="13.85546875" style="1" customWidth="1"/>
    <col min="9" max="9" width="1.7109375" style="1" customWidth="1"/>
    <col min="10" max="16384" width="9.140625" style="1"/>
  </cols>
  <sheetData>
    <row r="1" spans="1:15" ht="20.25">
      <c r="A1" s="38" t="s">
        <v>0</v>
      </c>
      <c r="B1" s="39"/>
      <c r="C1" s="39"/>
      <c r="D1" s="39"/>
      <c r="E1" s="39"/>
      <c r="F1" s="57"/>
      <c r="G1" s="39"/>
      <c r="H1" s="40"/>
    </row>
    <row r="2" spans="1:15">
      <c r="A2" s="41"/>
      <c r="H2" s="42"/>
    </row>
    <row r="3" spans="1:15">
      <c r="A3" s="41"/>
      <c r="B3" s="131" t="s">
        <v>1</v>
      </c>
      <c r="C3" s="131"/>
      <c r="D3" s="131"/>
      <c r="H3" s="42"/>
    </row>
    <row r="4" spans="1:15" ht="30" customHeight="1">
      <c r="A4" s="41"/>
      <c r="B4" s="61" t="s">
        <v>2</v>
      </c>
      <c r="C4" s="132" t="s">
        <v>50</v>
      </c>
      <c r="D4" s="133"/>
      <c r="F4" s="131" t="s">
        <v>3</v>
      </c>
      <c r="G4" s="131"/>
      <c r="H4" s="42"/>
    </row>
    <row r="5" spans="1:15" ht="28.5" customHeight="1">
      <c r="A5" s="41"/>
      <c r="B5" s="20" t="s">
        <v>4</v>
      </c>
      <c r="C5" s="134" t="s">
        <v>51</v>
      </c>
      <c r="D5" s="134"/>
      <c r="F5" s="20" t="s">
        <v>5</v>
      </c>
      <c r="G5" s="95">
        <v>44439</v>
      </c>
      <c r="H5" s="42"/>
      <c r="K5" s="72"/>
    </row>
    <row r="6" spans="1:15" ht="28.5" hidden="1" customHeight="1">
      <c r="A6" s="41"/>
      <c r="B6" s="2"/>
      <c r="C6" s="135"/>
      <c r="D6" s="135"/>
      <c r="H6" s="42"/>
    </row>
    <row r="7" spans="1:15" ht="28.5" customHeight="1">
      <c r="A7" s="41"/>
      <c r="B7" s="130" t="s">
        <v>52</v>
      </c>
      <c r="C7" s="130"/>
      <c r="D7" s="130"/>
      <c r="H7" s="42"/>
      <c r="K7" s="72"/>
    </row>
    <row r="8" spans="1:15" ht="28.5" customHeight="1">
      <c r="A8" s="41"/>
      <c r="B8" s="20" t="s">
        <v>53</v>
      </c>
      <c r="C8" s="136" t="s">
        <v>54</v>
      </c>
      <c r="D8" s="137"/>
      <c r="F8" s="20" t="s">
        <v>8</v>
      </c>
      <c r="G8" s="97">
        <v>44440</v>
      </c>
      <c r="H8" s="42"/>
      <c r="K8" s="148" t="s">
        <v>55</v>
      </c>
      <c r="L8" s="148"/>
      <c r="M8" s="148"/>
      <c r="N8" s="148"/>
      <c r="O8" s="148"/>
    </row>
    <row r="9" spans="1:15" ht="28.5" customHeight="1">
      <c r="A9" s="41"/>
      <c r="B9" s="20" t="s">
        <v>9</v>
      </c>
      <c r="C9" s="138" t="s">
        <v>56</v>
      </c>
      <c r="D9" s="139"/>
      <c r="F9" s="20" t="s">
        <v>10</v>
      </c>
      <c r="G9" s="98">
        <v>45536</v>
      </c>
      <c r="H9" s="42"/>
      <c r="K9" s="148"/>
      <c r="L9" s="148"/>
      <c r="M9" s="148"/>
      <c r="N9" s="148"/>
      <c r="O9" s="148"/>
    </row>
    <row r="10" spans="1:15" ht="28.5" customHeight="1">
      <c r="A10" s="41"/>
      <c r="B10" s="20" t="s">
        <v>11</v>
      </c>
      <c r="C10" s="140" t="s">
        <v>57</v>
      </c>
      <c r="D10" s="141"/>
      <c r="F10" s="2"/>
      <c r="G10" s="51"/>
      <c r="H10" s="42"/>
      <c r="K10" s="148"/>
      <c r="L10" s="148"/>
      <c r="M10" s="148"/>
      <c r="N10" s="148"/>
      <c r="O10" s="148"/>
    </row>
    <row r="11" spans="1:15" ht="12" customHeight="1" thickBot="1">
      <c r="A11" s="43"/>
      <c r="B11" s="44"/>
      <c r="C11" s="46"/>
      <c r="D11" s="47"/>
      <c r="E11" s="9"/>
      <c r="F11" s="44"/>
      <c r="G11" s="48"/>
      <c r="H11" s="45"/>
      <c r="K11" s="93"/>
    </row>
    <row r="12" spans="1:15">
      <c r="C12" s="30"/>
    </row>
    <row r="13" spans="1:15" ht="15.75">
      <c r="A13" s="35" t="str">
        <f>CONCATENATE("Goal #1",IF(B20="Other, described below:"," - "&amp;B21,IF(B20&lt;&gt;""," - "&amp;B20,"")))</f>
        <v>Goal #1 - Implement a Capital Replacement plan</v>
      </c>
      <c r="B13" s="36"/>
      <c r="C13" s="37"/>
      <c r="D13" s="36"/>
      <c r="E13" s="36"/>
      <c r="F13" s="58"/>
      <c r="G13" s="36"/>
      <c r="H13" s="36"/>
    </row>
    <row r="14" spans="1:15">
      <c r="A14" s="29"/>
      <c r="C14" s="30"/>
    </row>
    <row r="15" spans="1:15" ht="30" customHeight="1">
      <c r="A15" s="31" t="s">
        <v>12</v>
      </c>
      <c r="B15" s="120" t="s">
        <v>13</v>
      </c>
      <c r="C15" s="121"/>
      <c r="F15" s="59"/>
      <c r="G15" s="49"/>
    </row>
    <row r="16" spans="1:15" ht="30" customHeight="1">
      <c r="A16" s="31"/>
      <c r="B16" s="149" t="s">
        <v>58</v>
      </c>
      <c r="C16" s="145"/>
    </row>
    <row r="17" spans="1:8" ht="21.75" customHeight="1">
      <c r="A17" s="31"/>
      <c r="B17" s="11"/>
      <c r="C17" s="11"/>
    </row>
    <row r="18" spans="1:8">
      <c r="A18" s="31"/>
      <c r="G18" s="131"/>
      <c r="H18" s="131"/>
    </row>
    <row r="19" spans="1:8" s="2" customFormat="1" ht="28.5" customHeight="1">
      <c r="A19" s="32" t="s">
        <v>14</v>
      </c>
      <c r="B19" s="6" t="s">
        <v>15</v>
      </c>
      <c r="C19" s="7" t="s">
        <v>16</v>
      </c>
      <c r="D19" s="7" t="s">
        <v>17</v>
      </c>
      <c r="E19" s="7" t="s">
        <v>18</v>
      </c>
      <c r="F19" s="7" t="s">
        <v>19</v>
      </c>
      <c r="G19" s="8" t="s">
        <v>20</v>
      </c>
    </row>
    <row r="20" spans="1:8" ht="30" customHeight="1">
      <c r="A20" s="31"/>
      <c r="B20" s="150" t="s">
        <v>59</v>
      </c>
      <c r="C20" s="142" t="s">
        <v>60</v>
      </c>
      <c r="D20" s="128">
        <v>44439</v>
      </c>
      <c r="E20" s="109">
        <f>IF($G$9="","",$G$9)</f>
        <v>45536</v>
      </c>
      <c r="F20" s="111" t="s">
        <v>61</v>
      </c>
      <c r="G20" s="113" t="s">
        <v>62</v>
      </c>
    </row>
    <row r="21" spans="1:8" ht="42" customHeight="1">
      <c r="A21" s="31"/>
      <c r="B21" s="151"/>
      <c r="C21" s="143"/>
      <c r="D21" s="129"/>
      <c r="E21" s="110"/>
      <c r="F21" s="112"/>
      <c r="G21" s="114"/>
    </row>
    <row r="22" spans="1:8" ht="33" customHeight="1" thickBot="1">
      <c r="A22" s="31"/>
      <c r="B22" s="12"/>
      <c r="C22" s="13"/>
      <c r="D22" s="10"/>
      <c r="E22" s="10"/>
      <c r="F22" s="14"/>
      <c r="G22" s="15"/>
      <c r="H22" s="16"/>
    </row>
    <row r="23" spans="1:8" ht="24" customHeight="1">
      <c r="A23" s="31"/>
      <c r="B23" s="115" t="s">
        <v>21</v>
      </c>
      <c r="C23" s="116"/>
      <c r="D23" s="116"/>
      <c r="E23" s="116"/>
      <c r="F23" s="117"/>
      <c r="G23" s="144" t="s">
        <v>22</v>
      </c>
      <c r="H23" s="119"/>
    </row>
    <row r="24" spans="1:8" ht="30" outlineLevel="1">
      <c r="A24" s="31" t="s">
        <v>23</v>
      </c>
      <c r="B24" s="66" t="s">
        <v>24</v>
      </c>
      <c r="C24" s="67" t="s">
        <v>25</v>
      </c>
      <c r="D24" s="67" t="s">
        <v>17</v>
      </c>
      <c r="E24" s="67" t="s">
        <v>18</v>
      </c>
      <c r="F24" s="68" t="s">
        <v>19</v>
      </c>
      <c r="G24" s="18" t="s">
        <v>26</v>
      </c>
      <c r="H24" s="19" t="s">
        <v>27</v>
      </c>
    </row>
    <row r="25" spans="1:8" ht="57" customHeight="1" outlineLevel="1">
      <c r="A25" s="31"/>
      <c r="B25" s="63" t="s">
        <v>63</v>
      </c>
      <c r="C25" s="26" t="s">
        <v>64</v>
      </c>
      <c r="D25" s="99">
        <v>44441</v>
      </c>
      <c r="E25" s="99">
        <v>44500</v>
      </c>
      <c r="F25" s="64" t="s">
        <v>61</v>
      </c>
      <c r="G25" s="86" t="s">
        <v>65</v>
      </c>
      <c r="H25" s="102">
        <v>44454</v>
      </c>
    </row>
    <row r="26" spans="1:8" ht="57" customHeight="1" outlineLevel="1">
      <c r="A26" s="29"/>
      <c r="B26" s="5" t="s">
        <v>66</v>
      </c>
      <c r="C26" s="22"/>
      <c r="D26" s="100">
        <v>44501</v>
      </c>
      <c r="E26" s="100">
        <v>44591</v>
      </c>
      <c r="F26" s="17" t="s">
        <v>67</v>
      </c>
      <c r="G26" s="23"/>
      <c r="H26" s="21"/>
    </row>
    <row r="27" spans="1:8" ht="57" customHeight="1" outlineLevel="1">
      <c r="A27" s="29"/>
      <c r="B27" s="5" t="s">
        <v>68</v>
      </c>
      <c r="C27" s="22"/>
      <c r="D27" s="100">
        <v>44591</v>
      </c>
      <c r="E27" s="100">
        <v>44774</v>
      </c>
      <c r="F27" s="17" t="s">
        <v>67</v>
      </c>
      <c r="G27" s="23"/>
      <c r="H27" s="21"/>
    </row>
    <row r="28" spans="1:8" ht="57" customHeight="1" outlineLevel="1">
      <c r="A28" s="29"/>
      <c r="B28" s="5"/>
      <c r="C28" s="22"/>
      <c r="D28" s="62"/>
      <c r="E28" s="62"/>
      <c r="F28" s="17"/>
      <c r="G28" s="23"/>
      <c r="H28" s="21"/>
    </row>
    <row r="29" spans="1:8" ht="57" customHeight="1" outlineLevel="1" thickBot="1">
      <c r="A29" s="29"/>
      <c r="B29" s="24"/>
      <c r="C29" s="25"/>
      <c r="D29" s="4"/>
      <c r="E29" s="4"/>
      <c r="F29" s="50"/>
      <c r="G29" s="69"/>
      <c r="H29" s="70"/>
    </row>
    <row r="31" spans="1:8">
      <c r="A31" s="29"/>
    </row>
    <row r="34" spans="1:10" ht="30" customHeight="1"/>
    <row r="35" spans="1:10" ht="30" customHeight="1"/>
    <row r="36" spans="1:10" ht="30" customHeight="1"/>
    <row r="38" spans="1:10" s="2" customFormat="1" ht="28.5" customHeight="1">
      <c r="A38" s="1"/>
      <c r="B38" s="1"/>
      <c r="C38" s="1"/>
      <c r="D38" s="1"/>
      <c r="E38" s="1"/>
      <c r="F38" s="16"/>
      <c r="G38" s="1"/>
      <c r="H38" s="1"/>
      <c r="I38" s="1"/>
      <c r="J38" s="1"/>
    </row>
    <row r="39" spans="1:10" ht="30" customHeight="1"/>
    <row r="40" spans="1:10" ht="42" customHeight="1"/>
    <row r="41" spans="1:10" ht="36.75" customHeight="1"/>
    <row r="42" spans="1:10" ht="32.450000000000003" customHeight="1"/>
    <row r="44" spans="1:10" ht="57" customHeight="1"/>
    <row r="45" spans="1:10" ht="57" customHeight="1"/>
    <row r="46" spans="1:10" ht="57" customHeight="1"/>
    <row r="47" spans="1:10" ht="57" customHeight="1"/>
    <row r="48" spans="1:10" ht="57" customHeight="1"/>
    <row r="53" ht="45.95" customHeight="1"/>
    <row r="54" ht="45.95" customHeight="1"/>
    <row r="55" ht="18" customHeight="1"/>
    <row r="56" ht="18" customHeight="1"/>
    <row r="57" ht="45.95" customHeight="1"/>
    <row r="58" ht="30" customHeight="1"/>
    <row r="59" ht="42" customHeight="1"/>
    <row r="60" ht="42" customHeight="1"/>
    <row r="61" ht="21.75" customHeight="1"/>
    <row r="62" ht="45.95" customHeight="1"/>
    <row r="63" ht="45.95" customHeight="1"/>
    <row r="64" ht="45.95" customHeight="1"/>
    <row r="65" ht="45.95" customHeight="1"/>
    <row r="66" ht="45.95" customHeight="1"/>
    <row r="67" ht="45.95" customHeight="1"/>
  </sheetData>
  <sheetProtection algorithmName="SHA-512" hashValue="Yo23EplK5w+BLO84H//9E6Oz2fdkjMQwZQFpNz4ZuXICMw7eXQIHlVmNIBkKD0RdRYJb82+tvoF3++jf02t1JA==" saltValue="ksXA59paaCSTQH9DRUW29Q==" spinCount="100000" sheet="1" objects="1" scenarios="1" selectLockedCells="1" selectUnlockedCells="1"/>
  <mergeCells count="21">
    <mergeCell ref="K8:O10"/>
    <mergeCell ref="B23:F23"/>
    <mergeCell ref="G23:H23"/>
    <mergeCell ref="G20:G21"/>
    <mergeCell ref="C8:D8"/>
    <mergeCell ref="C9:D9"/>
    <mergeCell ref="C10:D10"/>
    <mergeCell ref="B15:C15"/>
    <mergeCell ref="B16:C16"/>
    <mergeCell ref="G18:H18"/>
    <mergeCell ref="B20:B21"/>
    <mergeCell ref="C20:C21"/>
    <mergeCell ref="D20:D21"/>
    <mergeCell ref="E20:E21"/>
    <mergeCell ref="F20:F21"/>
    <mergeCell ref="B7:D7"/>
    <mergeCell ref="B3:D3"/>
    <mergeCell ref="F4:G4"/>
    <mergeCell ref="C4:D4"/>
    <mergeCell ref="C5:D5"/>
    <mergeCell ref="C6:D6"/>
  </mergeCells>
  <dataValidations count="8">
    <dataValidation type="list" allowBlank="1" showErrorMessage="1" promptTitle="Select a progressive standard" prompt="Choose an area of focus that meets the FCHI-2 requirements.   Note that so long as one goal has a progressive standard as an area of focus, other goals may fall outside of these areas." sqref="C20:C21">
      <formula1>"Asset Management, Financial Viability, Governance, Social Inclusion, Other"</formula1>
    </dataValidation>
    <dataValidation allowBlank="1" showInputMessage="1" showErrorMessage="1" promptTitle="Choose start date" prompt="This should match the day you plan to begin your action plan" sqref="D20"/>
    <dataValidation allowBlank="1" showInputMessage="1" showErrorMessage="1" promptTitle="Enter overall action plan goal" prompt="Ex. &quot;Develop a capital repair and improvement plan and address urgent/high priority items&quot;" sqref="B22"/>
    <dataValidation allowBlank="1" showInputMessage="1" showErrorMessage="1" promptTitle="End date" prompt="This date is automatically three years from your start date" sqref="E20"/>
    <dataValidation type="list" allowBlank="1" showInputMessage="1" showErrorMessage="1" promptTitle="Select the current status" prompt="Choose where the goal or milestone is at present.  If the milestone is set in the future, &quot;Not started&quot; should be the default setting." sqref="F25:F29 F20">
      <formula1>"Not started, On hold, In progress, Completed"</formula1>
    </dataValidation>
    <dataValidation allowBlank="1" showInputMessage="1" showErrorMessage="1" promptTitle="Enter the update date" prompt="Provide the date of the last progress update for this goal or milestone" sqref="H25:H29"/>
    <dataValidation allowBlank="1" showInputMessage="1" showErrorMessage="1" promptTitle="Enter your progress to date" prompt="This should be filled in when your annual update is completed.  Give a brief update on the progress to date" sqref="G25:G29"/>
    <dataValidation allowBlank="1" showErrorMessage="1" promptTitle="Enter your milestones" prompt="Enter at least one milestone per year of your action plan.  This should clearly state what will be achieved by the milestone due date." sqref="B25 B26:B29"/>
  </dataValidations>
  <hyperlinks>
    <hyperlink ref="C10" r:id="rId1"/>
  </hyperlinks>
  <pageMargins left="0.23622047244094491" right="0.23622047244094491" top="0.74803149606299213" bottom="0.74803149606299213" header="0.31496062992125984" footer="0.31496062992125984"/>
  <pageSetup scale="52" fitToHeight="0" orientation="portrait" r:id="rId2"/>
  <rowBreaks count="1" manualBreakCount="1">
    <brk id="30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I23" sqref="I23"/>
    </sheetView>
  </sheetViews>
  <sheetFormatPr baseColWidth="10" defaultColWidth="9.140625" defaultRowHeight="15"/>
  <cols>
    <col min="1" max="1" width="26" customWidth="1"/>
    <col min="2" max="2" width="32" customWidth="1"/>
    <col min="3" max="3" width="21.5703125" customWidth="1"/>
    <col min="4" max="4" width="29.28515625" customWidth="1"/>
    <col min="5" max="5" width="32" customWidth="1"/>
    <col min="6" max="6" width="19.5703125" customWidth="1"/>
    <col min="7" max="7" width="27.85546875" customWidth="1"/>
    <col min="8" max="8" width="25.42578125" customWidth="1"/>
    <col min="9" max="9" width="26.7109375" customWidth="1"/>
    <col min="10" max="10" width="20" customWidth="1"/>
    <col min="11" max="11" width="14.42578125" customWidth="1"/>
    <col min="12" max="12" width="16.42578125" customWidth="1"/>
    <col min="13" max="13" width="16.5703125" customWidth="1"/>
    <col min="14" max="14" width="12.5703125" customWidth="1"/>
    <col min="15" max="15" width="10.42578125" bestFit="1" customWidth="1"/>
    <col min="16" max="16" width="12.140625" customWidth="1"/>
    <col min="17" max="17" width="27.42578125" customWidth="1"/>
    <col min="18" max="18" width="17.7109375" customWidth="1"/>
  </cols>
  <sheetData>
    <row r="1" spans="1:13">
      <c r="A1" s="55" t="s">
        <v>69</v>
      </c>
      <c r="B1" s="55" t="s">
        <v>70</v>
      </c>
      <c r="C1" s="55" t="s">
        <v>7</v>
      </c>
      <c r="D1" s="55" t="s">
        <v>71</v>
      </c>
      <c r="E1" s="55" t="s">
        <v>72</v>
      </c>
      <c r="F1" s="55" t="s">
        <v>73</v>
      </c>
      <c r="G1" s="71" t="s">
        <v>74</v>
      </c>
      <c r="H1" s="55" t="s">
        <v>75</v>
      </c>
      <c r="I1" s="55" t="s">
        <v>17</v>
      </c>
      <c r="J1" s="55" t="s">
        <v>76</v>
      </c>
      <c r="K1" s="55" t="s">
        <v>77</v>
      </c>
      <c r="L1" s="71" t="s">
        <v>78</v>
      </c>
      <c r="M1" s="71" t="s">
        <v>79</v>
      </c>
    </row>
    <row r="2" spans="1:13">
      <c r="A2" s="55">
        <f>'Action Plan Template'!C$5</f>
        <v>0</v>
      </c>
      <c r="B2" s="55">
        <f>'Action Plan Template'!C$4</f>
        <v>0</v>
      </c>
      <c r="C2" s="55" t="str">
        <f>IF('Action Plan Template'!B$20=0," ",'Action Plan Template'!B$20)</f>
        <v xml:space="preserve"> </v>
      </c>
      <c r="D2" s="55" t="e">
        <f>VLOOKUP('Action Plan Template'!C$20,Lists!A$2:B$6,2,FALSE)</f>
        <v>#N/A</v>
      </c>
      <c r="E2" s="55">
        <f>'Action Plan Template'!B$16</f>
        <v>0</v>
      </c>
      <c r="F2" s="55">
        <f>'Action Plan Template'!G$20</f>
        <v>0</v>
      </c>
      <c r="G2" s="55"/>
      <c r="H2" s="55" t="s">
        <v>80</v>
      </c>
      <c r="I2" s="108">
        <f>'Action Plan Template'!D$20</f>
        <v>0</v>
      </c>
      <c r="J2" s="108" t="str">
        <f>'Action Plan Template'!E$20</f>
        <v/>
      </c>
      <c r="K2" s="55">
        <f>'Action Plan Template'!F$20</f>
        <v>0</v>
      </c>
      <c r="L2" s="55"/>
      <c r="M2" s="55"/>
    </row>
    <row r="3" spans="1:13">
      <c r="A3" s="55">
        <f>'Action Plan Template'!C$5</f>
        <v>0</v>
      </c>
      <c r="B3" s="55">
        <f>'Action Plan Template'!C$4</f>
        <v>0</v>
      </c>
      <c r="C3" s="55" t="str">
        <f>IF('Action Plan Template'!B$39=0," ",'Action Plan Template'!B$39)</f>
        <v xml:space="preserve"> </v>
      </c>
      <c r="D3" s="55" t="e">
        <f>VLOOKUP('Action Plan Template'!C$39,Lists!A$3:B$7,2,FALSE)</f>
        <v>#N/A</v>
      </c>
      <c r="E3" s="55">
        <f>'Action Plan Template'!B$35</f>
        <v>0</v>
      </c>
      <c r="F3" s="55">
        <f>'Action Plan Template'!G$39</f>
        <v>0</v>
      </c>
      <c r="G3" s="55"/>
      <c r="H3" s="55" t="s">
        <v>80</v>
      </c>
      <c r="I3" s="108">
        <f>'Action Plan Template'!D$39</f>
        <v>0</v>
      </c>
      <c r="J3" s="108" t="str">
        <f>'Action Plan Template'!E$39</f>
        <v/>
      </c>
      <c r="K3" s="55">
        <f>'Action Plan Template'!F$39</f>
        <v>0</v>
      </c>
      <c r="M3" s="55"/>
    </row>
    <row r="4" spans="1:13">
      <c r="A4" s="55">
        <f>'Action Plan Template'!C$5</f>
        <v>0</v>
      </c>
      <c r="B4" s="55">
        <f>'Action Plan Template'!C$4</f>
        <v>0</v>
      </c>
      <c r="C4" s="55" t="str">
        <f>IF('Action Plan Template'!B$58=0," ",'Action Plan Template'!B$58)</f>
        <v xml:space="preserve"> </v>
      </c>
      <c r="D4" s="55" t="e">
        <f>VLOOKUP('Action Plan Template'!C$58,Lists!A$2:B6,2,FALSE)</f>
        <v>#N/A</v>
      </c>
      <c r="E4" s="55">
        <f>'Action Plan Template'!B$54</f>
        <v>0</v>
      </c>
      <c r="F4" s="55">
        <f>'Action Plan Template'!G$58</f>
        <v>0</v>
      </c>
      <c r="G4" s="55"/>
      <c r="H4" s="55" t="s">
        <v>80</v>
      </c>
      <c r="I4" s="108">
        <f>'Action Plan Template'!D$58</f>
        <v>0</v>
      </c>
      <c r="J4" s="108" t="str">
        <f>'Action Plan Template'!E$58</f>
        <v/>
      </c>
      <c r="K4" s="55">
        <f>'Action Plan Template'!F$58</f>
        <v>0</v>
      </c>
      <c r="M4" s="55"/>
    </row>
    <row r="5" spans="1:13">
      <c r="A5" s="55">
        <f>'Action Plan Template'!C$5</f>
        <v>0</v>
      </c>
      <c r="B5" s="55">
        <f>'Action Plan Template'!C$4</f>
        <v>0</v>
      </c>
      <c r="C5" s="55" t="str">
        <f>IF('Action Plan Template'!B$77=0," ",'Action Plan Template'!B$77)</f>
        <v xml:space="preserve"> </v>
      </c>
      <c r="D5" s="55" t="e">
        <f>VLOOKUP('Action Plan Template'!C$77,Lists!A$2:B7,2,FALSE)</f>
        <v>#N/A</v>
      </c>
      <c r="E5" s="55">
        <f>'Action Plan Template'!B$73</f>
        <v>0</v>
      </c>
      <c r="F5" s="55">
        <f>'Action Plan Template'!G$77</f>
        <v>0</v>
      </c>
      <c r="H5" s="55" t="s">
        <v>80</v>
      </c>
      <c r="I5" s="108">
        <f>'Action Plan Template'!D$77</f>
        <v>0</v>
      </c>
      <c r="J5" s="108" t="str">
        <f>'Action Plan Template'!E$77</f>
        <v/>
      </c>
      <c r="K5" s="55">
        <f>'Action Plan Template'!F$77</f>
        <v>0</v>
      </c>
      <c r="M5" s="55"/>
    </row>
    <row r="6" spans="1:13">
      <c r="A6" s="55">
        <f>'Action Plan Template'!C$5</f>
        <v>0</v>
      </c>
      <c r="B6" s="55">
        <f>'Action Plan Template'!C$4</f>
        <v>0</v>
      </c>
      <c r="C6" s="55" t="str">
        <f>IF('Action Plan Template'!B$96=0," ",'Action Plan Template'!B$96)</f>
        <v xml:space="preserve"> </v>
      </c>
      <c r="D6" s="55" t="e">
        <f>VLOOKUP('Action Plan Template'!C$96,Lists!A$2:B8,2,FALSE)</f>
        <v>#N/A</v>
      </c>
      <c r="E6" s="55">
        <f>'Action Plan Template'!B$92</f>
        <v>0</v>
      </c>
      <c r="F6" s="55">
        <f>'Action Plan Template'!G$96</f>
        <v>0</v>
      </c>
      <c r="H6" s="55" t="s">
        <v>80</v>
      </c>
      <c r="I6" s="108">
        <f>'Action Plan Template'!D$96</f>
        <v>0</v>
      </c>
      <c r="J6" s="108" t="str">
        <f>'Action Plan Template'!E$96</f>
        <v/>
      </c>
      <c r="K6" s="55">
        <f>'Action Plan Template'!F$96</f>
        <v>0</v>
      </c>
      <c r="M6" s="55"/>
    </row>
    <row r="7" spans="1:13">
      <c r="A7" s="55">
        <f>'Action Plan Template'!C$5</f>
        <v>0</v>
      </c>
      <c r="B7" s="55">
        <f>'Action Plan Template'!C$4</f>
        <v>0</v>
      </c>
      <c r="C7" s="55" t="str">
        <f>IF('Action Plan Template'!B$115=0," ",'Action Plan Template'!B$115)</f>
        <v xml:space="preserve"> </v>
      </c>
      <c r="D7" s="55" t="e">
        <f>VLOOKUP('Action Plan Template'!C$115,Lists!A$2:B9,2,FALSE)</f>
        <v>#N/A</v>
      </c>
      <c r="E7" s="55">
        <f>'Action Plan Template'!B$111</f>
        <v>0</v>
      </c>
      <c r="F7" s="55">
        <f>'Action Plan Template'!G$115</f>
        <v>0</v>
      </c>
      <c r="G7" s="55"/>
      <c r="H7" s="55" t="s">
        <v>80</v>
      </c>
      <c r="I7" s="108">
        <f>'Action Plan Template'!D$115</f>
        <v>0</v>
      </c>
      <c r="J7" s="108" t="str">
        <f>'Action Plan Template'!E$115</f>
        <v/>
      </c>
      <c r="K7" s="55">
        <f>'Action Plan Template'!F$115</f>
        <v>0</v>
      </c>
      <c r="M7" s="55"/>
    </row>
    <row r="8" spans="1:13">
      <c r="A8" s="55">
        <f>'Action Plan Template'!C$5</f>
        <v>0</v>
      </c>
      <c r="B8" s="55">
        <f>'Action Plan Template'!C$4</f>
        <v>0</v>
      </c>
      <c r="C8" s="55" t="str">
        <f>IF('Action Plan Template'!B$134=0," ",'Action Plan Template'!B$134)</f>
        <v xml:space="preserve"> </v>
      </c>
      <c r="D8" s="55" t="e">
        <f>VLOOKUP('Action Plan Template'!C$134,Lists!A$2:B10,2,FALSE)</f>
        <v>#N/A</v>
      </c>
      <c r="E8" s="55">
        <f>'Action Plan Template'!B$130</f>
        <v>0</v>
      </c>
      <c r="F8" s="55">
        <f>'Action Plan Template'!G$134</f>
        <v>0</v>
      </c>
      <c r="G8" s="55"/>
      <c r="H8" s="55" t="s">
        <v>80</v>
      </c>
      <c r="I8" s="108">
        <f>'Action Plan Template'!D$134</f>
        <v>0</v>
      </c>
      <c r="J8" s="108" t="str">
        <f>'Action Plan Template'!E$134</f>
        <v/>
      </c>
      <c r="K8" s="55">
        <f>'Action Plan Template'!F$134</f>
        <v>0</v>
      </c>
      <c r="M8" s="55"/>
    </row>
    <row r="9" spans="1:13">
      <c r="A9" s="55">
        <f>'Action Plan Template'!C$5</f>
        <v>0</v>
      </c>
      <c r="B9" s="55">
        <f>'Action Plan Template'!C$4</f>
        <v>0</v>
      </c>
      <c r="C9" s="55" t="str">
        <f>IF('Action Plan Template'!B$153=0," ",'Action Plan Template'!B$153)</f>
        <v xml:space="preserve"> </v>
      </c>
      <c r="D9" s="55" t="e">
        <f>VLOOKUP('Action Plan Template'!C$153,Lists!A$2:B11,2,FALSE)</f>
        <v>#N/A</v>
      </c>
      <c r="E9" s="55">
        <f>'Action Plan Template'!B$149</f>
        <v>0</v>
      </c>
      <c r="F9" s="55">
        <f>'Action Plan Template'!G$153</f>
        <v>0</v>
      </c>
      <c r="G9" s="55"/>
      <c r="H9" s="55" t="s">
        <v>80</v>
      </c>
      <c r="I9" s="108">
        <f>'Action Plan Template'!D$153</f>
        <v>0</v>
      </c>
      <c r="J9" s="108" t="str">
        <f>'Action Plan Template'!E$153</f>
        <v/>
      </c>
      <c r="K9" s="55">
        <f>'Action Plan Template'!F$153</f>
        <v>0</v>
      </c>
      <c r="M9" s="55"/>
    </row>
    <row r="10" spans="1:13">
      <c r="G10" s="80"/>
      <c r="L10" s="80"/>
    </row>
  </sheetData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I44" sqref="I44"/>
    </sheetView>
  </sheetViews>
  <sheetFormatPr baseColWidth="10" defaultColWidth="8.7109375" defaultRowHeight="15"/>
  <cols>
    <col min="1" max="1" width="50.5703125" customWidth="1"/>
    <col min="2" max="4" width="20.42578125" customWidth="1"/>
    <col min="5" max="6" width="20.42578125" style="78" customWidth="1"/>
    <col min="7" max="10" width="20.42578125" customWidth="1"/>
    <col min="11" max="11" width="17.28515625" customWidth="1"/>
  </cols>
  <sheetData>
    <row r="1" spans="1:11" s="75" customFormat="1">
      <c r="A1" s="73" t="s">
        <v>7</v>
      </c>
      <c r="B1" s="73" t="s">
        <v>81</v>
      </c>
      <c r="C1" s="73" t="s">
        <v>69</v>
      </c>
      <c r="D1" s="73" t="s">
        <v>70</v>
      </c>
      <c r="E1" s="74" t="s">
        <v>72</v>
      </c>
      <c r="F1" s="74" t="s">
        <v>17</v>
      </c>
      <c r="G1" s="73" t="s">
        <v>76</v>
      </c>
      <c r="H1" s="73" t="s">
        <v>77</v>
      </c>
      <c r="I1" s="94" t="s">
        <v>73</v>
      </c>
      <c r="J1" s="94" t="s">
        <v>82</v>
      </c>
      <c r="K1" s="73" t="s">
        <v>83</v>
      </c>
    </row>
    <row r="2" spans="1:11">
      <c r="A2" s="55" t="str">
        <f>IF('Action Plan Template'!B25=0," ",'Action Plan Template'!B25)</f>
        <v xml:space="preserve"> </v>
      </c>
      <c r="B2" s="55" t="str">
        <f>IF('Action Plan Template'!B$20=0," ",'Action Plan Template'!B$20)</f>
        <v xml:space="preserve"> </v>
      </c>
      <c r="C2" s="55">
        <f>'Action Plan Template'!C$5</f>
        <v>0</v>
      </c>
      <c r="D2" s="55">
        <f>'Action Plan Template'!C$4</f>
        <v>0</v>
      </c>
      <c r="E2" s="77" t="str">
        <f>IF('Action Plan Template'!C25=0," ",'Action Plan Template'!C25)</f>
        <v xml:space="preserve"> </v>
      </c>
      <c r="F2" s="105">
        <f>'Action Plan Template'!D25</f>
        <v>0</v>
      </c>
      <c r="G2" s="106">
        <f>'Action Plan Template'!E25</f>
        <v>0</v>
      </c>
      <c r="H2" s="55" t="str">
        <f>IF('Action Plan Template'!F25=0, " ", 'Action Plan Template'!F25)</f>
        <v xml:space="preserve"> </v>
      </c>
      <c r="I2" s="76" t="str">
        <f>IF('Action Plan Template'!G25=0, " ", 'Action Plan Template'!G25)</f>
        <v xml:space="preserve"> </v>
      </c>
      <c r="J2" s="76" t="str">
        <f>IF('Action Plan Template'!H25=0, " ", 'Action Plan Template'!H25)</f>
        <v xml:space="preserve"> </v>
      </c>
      <c r="K2" t="str">
        <f>CONCATENATE(Table1[[#This Row],[Client Program]],"_","1_1")</f>
        <v>0_1_1</v>
      </c>
    </row>
    <row r="3" spans="1:11">
      <c r="A3" s="55" t="str">
        <f>IF('Action Plan Template'!B26=0," ",'Action Plan Template'!B26)</f>
        <v xml:space="preserve"> </v>
      </c>
      <c r="B3" s="55" t="str">
        <f>IF('Action Plan Template'!B$20=0," ",'Action Plan Template'!B$20)</f>
        <v xml:space="preserve"> </v>
      </c>
      <c r="C3" s="55">
        <f>'Action Plan Template'!C$5</f>
        <v>0</v>
      </c>
      <c r="D3" s="55">
        <f>'Action Plan Template'!C$4</f>
        <v>0</v>
      </c>
      <c r="E3" s="77" t="str">
        <f>IF('Action Plan Template'!C26=0," ",'Action Plan Template'!C26)</f>
        <v xml:space="preserve"> </v>
      </c>
      <c r="F3" s="105">
        <f>'Action Plan Template'!D26</f>
        <v>0</v>
      </c>
      <c r="G3" s="106">
        <f>'Action Plan Template'!E26</f>
        <v>0</v>
      </c>
      <c r="H3" s="55" t="str">
        <f>IF('Action Plan Template'!F26=0, " ", 'Action Plan Template'!F26)</f>
        <v xml:space="preserve"> </v>
      </c>
      <c r="I3" s="76" t="str">
        <f>IF('Action Plan Template'!G26=0, " ", 'Action Plan Template'!G26)</f>
        <v xml:space="preserve"> </v>
      </c>
      <c r="J3" s="76" t="str">
        <f>IF('Action Plan Template'!H26=0, " ", 'Action Plan Template'!H26)</f>
        <v xml:space="preserve"> </v>
      </c>
      <c r="K3" t="str">
        <f>CONCATENATE(Table1[[#This Row],[Client Program]],"_","1_2")</f>
        <v>0_1_2</v>
      </c>
    </row>
    <row r="4" spans="1:11">
      <c r="A4" s="55" t="str">
        <f>IF('Action Plan Template'!B27=0," ",'Action Plan Template'!B27)</f>
        <v xml:space="preserve"> </v>
      </c>
      <c r="B4" s="55" t="str">
        <f>IF('Action Plan Template'!B$20=0," ",'Action Plan Template'!B$20)</f>
        <v xml:space="preserve"> </v>
      </c>
      <c r="C4" s="55">
        <f>'Action Plan Template'!C$5</f>
        <v>0</v>
      </c>
      <c r="D4" s="55">
        <f>'Action Plan Template'!C$4</f>
        <v>0</v>
      </c>
      <c r="E4" s="77" t="str">
        <f>IF('Action Plan Template'!C27=0," ",'Action Plan Template'!C27)</f>
        <v xml:space="preserve"> </v>
      </c>
      <c r="F4" s="105">
        <f>'Action Plan Template'!D27</f>
        <v>0</v>
      </c>
      <c r="G4" s="106">
        <f>'Action Plan Template'!E27</f>
        <v>0</v>
      </c>
      <c r="H4" s="55" t="str">
        <f>IF('Action Plan Template'!F27=0, " ", 'Action Plan Template'!F27)</f>
        <v xml:space="preserve"> </v>
      </c>
      <c r="I4" s="76" t="str">
        <f>IF('Action Plan Template'!G27=0, " ", 'Action Plan Template'!G27)</f>
        <v xml:space="preserve"> </v>
      </c>
      <c r="J4" s="76" t="str">
        <f>IF('Action Plan Template'!H27=0, " ", 'Action Plan Template'!H27)</f>
        <v xml:space="preserve"> </v>
      </c>
      <c r="K4" t="str">
        <f>CONCATENATE(Table1[[#This Row],[Client Program]],"_","1_3")</f>
        <v>0_1_3</v>
      </c>
    </row>
    <row r="5" spans="1:11">
      <c r="A5" s="55" t="str">
        <f>IF('Action Plan Template'!B28=0," ",'Action Plan Template'!B28)</f>
        <v xml:space="preserve"> </v>
      </c>
      <c r="B5" s="55" t="str">
        <f>IF('Action Plan Template'!B$20=0," ",'Action Plan Template'!B$20)</f>
        <v xml:space="preserve"> </v>
      </c>
      <c r="C5" s="55">
        <f>'Action Plan Template'!C$5</f>
        <v>0</v>
      </c>
      <c r="D5" s="55">
        <f>'Action Plan Template'!C$4</f>
        <v>0</v>
      </c>
      <c r="E5" s="77" t="str">
        <f>IF('Action Plan Template'!C28=0," ",'Action Plan Template'!C28)</f>
        <v xml:space="preserve"> </v>
      </c>
      <c r="F5" s="105">
        <f>'Action Plan Template'!D28</f>
        <v>0</v>
      </c>
      <c r="G5" s="106">
        <f>'Action Plan Template'!E28</f>
        <v>0</v>
      </c>
      <c r="H5" s="55" t="str">
        <f>IF('Action Plan Template'!F28=0, " ", 'Action Plan Template'!F28)</f>
        <v xml:space="preserve"> </v>
      </c>
      <c r="I5" s="76" t="str">
        <f>IF('Action Plan Template'!G28=0, " ", 'Action Plan Template'!G28)</f>
        <v xml:space="preserve"> </v>
      </c>
      <c r="J5" s="76" t="str">
        <f>IF('Action Plan Template'!H28=0, " ", 'Action Plan Template'!H28)</f>
        <v xml:space="preserve"> </v>
      </c>
      <c r="K5" t="str">
        <f>CONCATENATE(Table1[[#This Row],[Client Program]],"_","1_4")</f>
        <v>0_1_4</v>
      </c>
    </row>
    <row r="6" spans="1:11">
      <c r="A6" s="55" t="str">
        <f>IF('Action Plan Template'!B29=0," ",'Action Plan Template'!B29)</f>
        <v xml:space="preserve"> </v>
      </c>
      <c r="B6" s="55" t="str">
        <f>IF('Action Plan Template'!B$20=0," ",'Action Plan Template'!B$20)</f>
        <v xml:space="preserve"> </v>
      </c>
      <c r="C6" s="55">
        <f>'Action Plan Template'!C$5</f>
        <v>0</v>
      </c>
      <c r="D6" s="55">
        <f>'Action Plan Template'!C$4</f>
        <v>0</v>
      </c>
      <c r="E6" s="77" t="str">
        <f>IF('Action Plan Template'!C29=0," ",'Action Plan Template'!C29)</f>
        <v xml:space="preserve"> </v>
      </c>
      <c r="F6" s="105">
        <f>'Action Plan Template'!D29</f>
        <v>0</v>
      </c>
      <c r="G6" s="106">
        <f>'Action Plan Template'!E29</f>
        <v>0</v>
      </c>
      <c r="H6" s="55" t="str">
        <f>IF('Action Plan Template'!F29=0, " ", 'Action Plan Template'!F29)</f>
        <v xml:space="preserve"> </v>
      </c>
      <c r="I6" s="76" t="str">
        <f>IF('Action Plan Template'!G29=0, " ", 'Action Plan Template'!G29)</f>
        <v xml:space="preserve"> </v>
      </c>
      <c r="J6" s="76" t="str">
        <f>IF('Action Plan Template'!H29=0, " ", 'Action Plan Template'!H29)</f>
        <v xml:space="preserve"> </v>
      </c>
      <c r="K6" t="str">
        <f>CONCATENATE(Table1[[#This Row],[Client Program]],"_","1_5")</f>
        <v>0_1_5</v>
      </c>
    </row>
    <row r="7" spans="1:11">
      <c r="A7" s="55" t="str">
        <f>IF('Action Plan Template'!B44=0," ",'Action Plan Template'!B44)</f>
        <v xml:space="preserve"> </v>
      </c>
      <c r="B7" s="55" t="str">
        <f>IF('Action Plan Template'!B$39=0," ",'Action Plan Template'!B$39)</f>
        <v xml:space="preserve"> </v>
      </c>
      <c r="C7" s="55">
        <f>'Action Plan Template'!C$5</f>
        <v>0</v>
      </c>
      <c r="D7" s="55">
        <f>'Action Plan Template'!C$4</f>
        <v>0</v>
      </c>
      <c r="E7" s="77" t="str">
        <f>IF('Action Plan Template'!C44=0," ",'Action Plan Template'!C44)</f>
        <v xml:space="preserve"> </v>
      </c>
      <c r="F7" s="105">
        <f>'Action Plan Template'!D44</f>
        <v>0</v>
      </c>
      <c r="G7" s="106">
        <f>'Action Plan Template'!E44</f>
        <v>0</v>
      </c>
      <c r="H7" s="55" t="str">
        <f>IF('Action Plan Template'!F44=0, " ", 'Action Plan Template'!F44)</f>
        <v xml:space="preserve"> </v>
      </c>
      <c r="I7" s="76" t="str">
        <f>IF('Action Plan Template'!G44=0, " ", 'Action Plan Template'!G44)</f>
        <v xml:space="preserve"> </v>
      </c>
      <c r="J7" s="76" t="str">
        <f>IF('Action Plan Template'!H44=0, " ", 'Action Plan Template'!H44)</f>
        <v xml:space="preserve"> </v>
      </c>
      <c r="K7" t="str">
        <f>CONCATENATE(Table1[[#This Row],[Client Program]],"_","2_1")</f>
        <v>0_2_1</v>
      </c>
    </row>
    <row r="8" spans="1:11">
      <c r="A8" s="55" t="str">
        <f>IF('Action Plan Template'!B45=0," ",'Action Plan Template'!B45)</f>
        <v xml:space="preserve"> </v>
      </c>
      <c r="B8" s="55" t="str">
        <f>IF('Action Plan Template'!B$39=0," ",'Action Plan Template'!B$39)</f>
        <v xml:space="preserve"> </v>
      </c>
      <c r="C8" s="55">
        <f>'Action Plan Template'!C$5</f>
        <v>0</v>
      </c>
      <c r="D8" s="55">
        <f>'Action Plan Template'!C$4</f>
        <v>0</v>
      </c>
      <c r="E8" s="77" t="str">
        <f>IF('Action Plan Template'!C45=0," ",'Action Plan Template'!C45)</f>
        <v xml:space="preserve"> </v>
      </c>
      <c r="F8" s="105">
        <f>'Action Plan Template'!D45</f>
        <v>0</v>
      </c>
      <c r="G8" s="106">
        <f>'Action Plan Template'!E45</f>
        <v>0</v>
      </c>
      <c r="H8" s="55" t="str">
        <f>IF('Action Plan Template'!F45=0, " ", 'Action Plan Template'!F45)</f>
        <v xml:space="preserve"> </v>
      </c>
      <c r="I8" s="76" t="str">
        <f>IF('Action Plan Template'!G45=0, " ", 'Action Plan Template'!G45)</f>
        <v xml:space="preserve"> </v>
      </c>
      <c r="J8" s="76" t="str">
        <f>IF('Action Plan Template'!H45=0, " ", 'Action Plan Template'!H45)</f>
        <v xml:space="preserve"> </v>
      </c>
      <c r="K8" t="str">
        <f>CONCATENATE(Table1[[#This Row],[Client Program]],"_","2_2")</f>
        <v>0_2_2</v>
      </c>
    </row>
    <row r="9" spans="1:11">
      <c r="A9" s="55" t="str">
        <f>IF('Action Plan Template'!B46=0," ",'Action Plan Template'!B46)</f>
        <v xml:space="preserve"> </v>
      </c>
      <c r="B9" s="55" t="str">
        <f>IF('Action Plan Template'!B$39=0," ",'Action Plan Template'!B$39)</f>
        <v xml:space="preserve"> </v>
      </c>
      <c r="C9" s="55">
        <f>'Action Plan Template'!C$5</f>
        <v>0</v>
      </c>
      <c r="D9" s="55">
        <f>'Action Plan Template'!C$4</f>
        <v>0</v>
      </c>
      <c r="E9" s="77" t="str">
        <f>IF('Action Plan Template'!C46=0," ",'Action Plan Template'!C46)</f>
        <v xml:space="preserve"> </v>
      </c>
      <c r="F9" s="105">
        <f>'Action Plan Template'!D46</f>
        <v>0</v>
      </c>
      <c r="G9" s="106">
        <f>'Action Plan Template'!E46</f>
        <v>0</v>
      </c>
      <c r="H9" s="55" t="str">
        <f>IF('Action Plan Template'!F46=0, " ", 'Action Plan Template'!F46)</f>
        <v xml:space="preserve"> </v>
      </c>
      <c r="I9" s="76" t="str">
        <f>IF('Action Plan Template'!G46=0, " ", 'Action Plan Template'!G46)</f>
        <v xml:space="preserve"> </v>
      </c>
      <c r="J9" s="76" t="str">
        <f>IF('Action Plan Template'!H46=0, " ", 'Action Plan Template'!H46)</f>
        <v xml:space="preserve"> </v>
      </c>
      <c r="K9" t="str">
        <f>CONCATENATE(Table1[[#This Row],[Client Program]],"_","2_3")</f>
        <v>0_2_3</v>
      </c>
    </row>
    <row r="10" spans="1:11">
      <c r="A10" s="55" t="str">
        <f>IF('Action Plan Template'!B47=0," ",'Action Plan Template'!B47)</f>
        <v xml:space="preserve"> </v>
      </c>
      <c r="B10" s="55" t="str">
        <f>IF('Action Plan Template'!B$39=0," ",'Action Plan Template'!B$39)</f>
        <v xml:space="preserve"> </v>
      </c>
      <c r="C10" s="55">
        <f>'Action Plan Template'!C$5</f>
        <v>0</v>
      </c>
      <c r="D10" s="55">
        <f>'Action Plan Template'!C$4</f>
        <v>0</v>
      </c>
      <c r="E10" s="77" t="str">
        <f>IF('Action Plan Template'!C47=0," ",'Action Plan Template'!C47)</f>
        <v xml:space="preserve"> </v>
      </c>
      <c r="F10" s="105">
        <f>'Action Plan Template'!D47</f>
        <v>0</v>
      </c>
      <c r="G10" s="106">
        <f>'Action Plan Template'!E47</f>
        <v>0</v>
      </c>
      <c r="H10" s="55" t="str">
        <f>IF('Action Plan Template'!F47=0, " ", 'Action Plan Template'!F47)</f>
        <v xml:space="preserve"> </v>
      </c>
      <c r="I10" s="76" t="str">
        <f>IF('Action Plan Template'!G47=0, " ", 'Action Plan Template'!G47)</f>
        <v xml:space="preserve"> </v>
      </c>
      <c r="J10" s="76" t="str">
        <f>IF('Action Plan Template'!H47=0, " ", 'Action Plan Template'!H47)</f>
        <v xml:space="preserve"> </v>
      </c>
      <c r="K10" t="str">
        <f>CONCATENATE(Table1[[#This Row],[Client Program]],"_","2_4")</f>
        <v>0_2_4</v>
      </c>
    </row>
    <row r="11" spans="1:11">
      <c r="A11" s="55" t="str">
        <f>IF('Action Plan Template'!B48=0," ",'Action Plan Template'!B48)</f>
        <v xml:space="preserve"> </v>
      </c>
      <c r="B11" s="55" t="str">
        <f>IF('Action Plan Template'!B$39=0," ",'Action Plan Template'!B$39)</f>
        <v xml:space="preserve"> </v>
      </c>
      <c r="C11" s="55">
        <f>'Action Plan Template'!C$5</f>
        <v>0</v>
      </c>
      <c r="D11" s="55">
        <f>'Action Plan Template'!C$4</f>
        <v>0</v>
      </c>
      <c r="E11" s="77" t="str">
        <f>IF('Action Plan Template'!C48=0," ",'Action Plan Template'!C48)</f>
        <v xml:space="preserve"> </v>
      </c>
      <c r="F11" s="105">
        <f>'Action Plan Template'!D48</f>
        <v>0</v>
      </c>
      <c r="G11" s="106">
        <f>'Action Plan Template'!E48</f>
        <v>0</v>
      </c>
      <c r="H11" s="55" t="str">
        <f>IF('Action Plan Template'!F48=0, " ", 'Action Plan Template'!F48)</f>
        <v xml:space="preserve"> </v>
      </c>
      <c r="I11" s="76" t="str">
        <f>IF('Action Plan Template'!G48=0, " ", 'Action Plan Template'!G48)</f>
        <v xml:space="preserve"> </v>
      </c>
      <c r="J11" s="76" t="str">
        <f>IF('Action Plan Template'!H48=0, " ", 'Action Plan Template'!H48)</f>
        <v xml:space="preserve"> </v>
      </c>
      <c r="K11" t="str">
        <f>CONCATENATE(Table1[[#This Row],[Client Program]],"_","2_5")</f>
        <v>0_2_5</v>
      </c>
    </row>
    <row r="12" spans="1:11">
      <c r="A12" s="55" t="str">
        <f>IF('Action Plan Template'!B63=0," ",'Action Plan Template'!B63)</f>
        <v xml:space="preserve"> </v>
      </c>
      <c r="B12" s="55" t="str">
        <f>IF('Action Plan Template'!B$58=0," ",'Action Plan Template'!B$58)</f>
        <v xml:space="preserve"> </v>
      </c>
      <c r="C12" s="55">
        <f>'Action Plan Template'!C$5</f>
        <v>0</v>
      </c>
      <c r="D12" s="55">
        <f>'Action Plan Template'!C$4</f>
        <v>0</v>
      </c>
      <c r="E12" s="77" t="str">
        <f>IF('Action Plan Template'!C63=0," ",'Action Plan Template'!C63)</f>
        <v xml:space="preserve"> </v>
      </c>
      <c r="F12" s="105">
        <f>'Action Plan Template'!D63</f>
        <v>0</v>
      </c>
      <c r="G12" s="106">
        <f>'Action Plan Template'!E63</f>
        <v>0</v>
      </c>
      <c r="H12" s="55" t="str">
        <f>IF('Action Plan Template'!F63=0, " ", 'Action Plan Template'!F63)</f>
        <v xml:space="preserve"> </v>
      </c>
      <c r="I12" s="76" t="str">
        <f>IF('Action Plan Template'!G63=0, " ", 'Action Plan Template'!G63)</f>
        <v xml:space="preserve"> </v>
      </c>
      <c r="J12" s="76" t="str">
        <f>IF('Action Plan Template'!H63=0, " ", 'Action Plan Template'!H63)</f>
        <v xml:space="preserve"> </v>
      </c>
      <c r="K12" t="str">
        <f>CONCATENATE(Table1[[#This Row],[Client Program]],"_","3_1")</f>
        <v>0_3_1</v>
      </c>
    </row>
    <row r="13" spans="1:11">
      <c r="A13" s="55" t="str">
        <f>IF('Action Plan Template'!B64=0," ",'Action Plan Template'!B64)</f>
        <v xml:space="preserve"> </v>
      </c>
      <c r="B13" s="55" t="str">
        <f>IF('Action Plan Template'!B$58=0," ",'Action Plan Template'!B$58)</f>
        <v xml:space="preserve"> </v>
      </c>
      <c r="C13" s="55">
        <f>'Action Plan Template'!C$5</f>
        <v>0</v>
      </c>
      <c r="D13" s="55">
        <f>'Action Plan Template'!C$4</f>
        <v>0</v>
      </c>
      <c r="E13" s="77" t="str">
        <f>IF('Action Plan Template'!C64=0," ",'Action Plan Template'!C64)</f>
        <v xml:space="preserve"> </v>
      </c>
      <c r="F13" s="105">
        <f>'Action Plan Template'!D64</f>
        <v>0</v>
      </c>
      <c r="G13" s="106">
        <f>'Action Plan Template'!E64</f>
        <v>0</v>
      </c>
      <c r="H13" s="55" t="str">
        <f>IF('Action Plan Template'!F64=0, " ", 'Action Plan Template'!F64)</f>
        <v xml:space="preserve"> </v>
      </c>
      <c r="I13" s="76" t="str">
        <f>IF('Action Plan Template'!G64=0, " ", 'Action Plan Template'!G64)</f>
        <v xml:space="preserve"> </v>
      </c>
      <c r="J13" s="76" t="str">
        <f>IF('Action Plan Template'!H64=0, " ", 'Action Plan Template'!H64)</f>
        <v xml:space="preserve"> </v>
      </c>
      <c r="K13" t="str">
        <f>CONCATENATE(Table1[[#This Row],[Client Program]],"_","3_2")</f>
        <v>0_3_2</v>
      </c>
    </row>
    <row r="14" spans="1:11">
      <c r="A14" s="55" t="str">
        <f>IF('Action Plan Template'!B65=0," ",'Action Plan Template'!B65)</f>
        <v xml:space="preserve"> </v>
      </c>
      <c r="B14" s="55" t="str">
        <f>IF('Action Plan Template'!B$58=0," ",'Action Plan Template'!B$58)</f>
        <v xml:space="preserve"> </v>
      </c>
      <c r="C14" s="55">
        <f>'Action Plan Template'!C$5</f>
        <v>0</v>
      </c>
      <c r="D14" s="55">
        <f>'Action Plan Template'!C$4</f>
        <v>0</v>
      </c>
      <c r="E14" s="77" t="str">
        <f>IF('Action Plan Template'!C65=0," ",'Action Plan Template'!C65)</f>
        <v xml:space="preserve"> </v>
      </c>
      <c r="F14" s="105">
        <f>'Action Plan Template'!D65</f>
        <v>0</v>
      </c>
      <c r="G14" s="106">
        <f>'Action Plan Template'!E65</f>
        <v>0</v>
      </c>
      <c r="H14" s="55" t="str">
        <f>IF('Action Plan Template'!F65=0, " ", 'Action Plan Template'!F65)</f>
        <v xml:space="preserve"> </v>
      </c>
      <c r="I14" s="76" t="str">
        <f>IF('Action Plan Template'!G65=0, " ", 'Action Plan Template'!G65)</f>
        <v xml:space="preserve"> </v>
      </c>
      <c r="J14" s="76" t="str">
        <f>IF('Action Plan Template'!H65=0, " ", 'Action Plan Template'!H65)</f>
        <v xml:space="preserve"> </v>
      </c>
      <c r="K14" t="str">
        <f>CONCATENATE(Table1[[#This Row],[Client Program]],"_","3_3")</f>
        <v>0_3_3</v>
      </c>
    </row>
    <row r="15" spans="1:11">
      <c r="A15" s="55" t="str">
        <f>IF('Action Plan Template'!B66=0," ",'Action Plan Template'!B66)</f>
        <v xml:space="preserve"> </v>
      </c>
      <c r="B15" s="55" t="str">
        <f>IF('Action Plan Template'!B$58=0," ",'Action Plan Template'!B$58)</f>
        <v xml:space="preserve"> </v>
      </c>
      <c r="C15" s="55">
        <f>'Action Plan Template'!C$5</f>
        <v>0</v>
      </c>
      <c r="D15" s="55">
        <f>'Action Plan Template'!C$4</f>
        <v>0</v>
      </c>
      <c r="E15" s="77" t="str">
        <f>IF('Action Plan Template'!C66=0," ",'Action Plan Template'!C66)</f>
        <v xml:space="preserve"> </v>
      </c>
      <c r="F15" s="105">
        <f>'Action Plan Template'!D66</f>
        <v>0</v>
      </c>
      <c r="G15" s="106">
        <f>'Action Plan Template'!E66</f>
        <v>0</v>
      </c>
      <c r="H15" s="55" t="str">
        <f>IF('Action Plan Template'!F66=0, " ", 'Action Plan Template'!F66)</f>
        <v xml:space="preserve"> </v>
      </c>
      <c r="I15" s="76" t="str">
        <f>IF('Action Plan Template'!G66=0, " ", 'Action Plan Template'!G66)</f>
        <v xml:space="preserve"> </v>
      </c>
      <c r="J15" s="76" t="str">
        <f>IF('Action Plan Template'!H66=0, " ", 'Action Plan Template'!H66)</f>
        <v xml:space="preserve"> </v>
      </c>
      <c r="K15" t="str">
        <f>CONCATENATE(Table1[[#This Row],[Client Program]],"_","3_4")</f>
        <v>0_3_4</v>
      </c>
    </row>
    <row r="16" spans="1:11">
      <c r="A16" s="55" t="str">
        <f>IF('Action Plan Template'!B67=0," ",'Action Plan Template'!B67)</f>
        <v xml:space="preserve"> </v>
      </c>
      <c r="B16" s="55" t="str">
        <f>IF('Action Plan Template'!B$58=0," ",'Action Plan Template'!B$58)</f>
        <v xml:space="preserve"> </v>
      </c>
      <c r="C16" s="55">
        <f>'Action Plan Template'!C$5</f>
        <v>0</v>
      </c>
      <c r="D16" s="55">
        <f>'Action Plan Template'!C$4</f>
        <v>0</v>
      </c>
      <c r="E16" s="77" t="str">
        <f>IF('Action Plan Template'!C67=0," ",'Action Plan Template'!C67)</f>
        <v xml:space="preserve"> </v>
      </c>
      <c r="F16" s="105">
        <f>'Action Plan Template'!D67</f>
        <v>0</v>
      </c>
      <c r="G16" s="106">
        <f>'Action Plan Template'!E67</f>
        <v>0</v>
      </c>
      <c r="H16" s="55" t="str">
        <f>IF('Action Plan Template'!F67=0, " ", 'Action Plan Template'!F67)</f>
        <v xml:space="preserve"> </v>
      </c>
      <c r="I16" s="76" t="str">
        <f>IF('Action Plan Template'!G67=0, " ", 'Action Plan Template'!G67)</f>
        <v xml:space="preserve"> </v>
      </c>
      <c r="J16" s="76" t="str">
        <f>IF('Action Plan Template'!H67=0, " ", 'Action Plan Template'!H67)</f>
        <v xml:space="preserve"> </v>
      </c>
      <c r="K16" t="str">
        <f>CONCATENATE(Table1[[#This Row],[Client Program]],"_","3_5")</f>
        <v>0_3_5</v>
      </c>
    </row>
    <row r="17" spans="1:11">
      <c r="A17" s="55" t="str">
        <f>IF('Action Plan Template'!B82=0," ",'Action Plan Template'!B$82)</f>
        <v xml:space="preserve"> </v>
      </c>
      <c r="B17" t="str">
        <f>IF('Action Plan Template'!B$77=0," ",'Action Plan Template'!B$77)</f>
        <v xml:space="preserve"> </v>
      </c>
      <c r="C17" s="55">
        <f>'Action Plan Template'!C$5</f>
        <v>0</v>
      </c>
      <c r="D17" s="55">
        <f>'Action Plan Template'!C$4</f>
        <v>0</v>
      </c>
      <c r="E17" s="78" t="str">
        <f>IF('Action Plan Template'!C82=0," ",'Action Plan Template'!C82)</f>
        <v xml:space="preserve"> </v>
      </c>
      <c r="F17" s="107">
        <f>'Action Plan Template'!D82</f>
        <v>0</v>
      </c>
      <c r="G17" s="106">
        <f>'Action Plan Template'!E82</f>
        <v>0</v>
      </c>
      <c r="H17" t="str">
        <f>IF('Action Plan Template'!F82=0, " ", 'Action Plan Template'!F82)</f>
        <v xml:space="preserve"> </v>
      </c>
      <c r="I17" s="76" t="str">
        <f>IF('Action Plan Template'!G82=0, " ", 'Action Plan Template'!G82)</f>
        <v xml:space="preserve"> </v>
      </c>
      <c r="J17" s="79" t="str">
        <f>IF('Action Plan Template'!H82=0, " ", 'Action Plan Template'!H82)</f>
        <v xml:space="preserve"> </v>
      </c>
      <c r="K17" t="str">
        <f>CONCATENATE(Table1[[#This Row],[Client Program]],"_","4_1")</f>
        <v>0_4_1</v>
      </c>
    </row>
    <row r="18" spans="1:11">
      <c r="A18" s="55" t="str">
        <f>IF('Action Plan Template'!B83=0," ",'Action Plan Template'!B$83)</f>
        <v xml:space="preserve"> </v>
      </c>
      <c r="B18" t="str">
        <f>IF('Action Plan Template'!B$77=0," ",'Action Plan Template'!B$77)</f>
        <v xml:space="preserve"> </v>
      </c>
      <c r="C18" s="55">
        <f>'Action Plan Template'!C$5</f>
        <v>0</v>
      </c>
      <c r="D18" s="55">
        <f>'Action Plan Template'!C$4</f>
        <v>0</v>
      </c>
      <c r="E18" s="78" t="str">
        <f>IF('Action Plan Template'!C83=0," ",'Action Plan Template'!C83)</f>
        <v xml:space="preserve"> </v>
      </c>
      <c r="F18" s="107">
        <f>'Action Plan Template'!D83</f>
        <v>0</v>
      </c>
      <c r="G18" s="106">
        <f>'Action Plan Template'!E83</f>
        <v>0</v>
      </c>
      <c r="H18" t="str">
        <f>IF('Action Plan Template'!F83=0, " ", 'Action Plan Template'!F83)</f>
        <v xml:space="preserve"> </v>
      </c>
      <c r="I18" s="76" t="str">
        <f>IF('Action Plan Template'!G83=0, " ", 'Action Plan Template'!G83)</f>
        <v xml:space="preserve"> </v>
      </c>
      <c r="J18" s="79" t="str">
        <f>IF('Action Plan Template'!H83=0, " ", 'Action Plan Template'!H83)</f>
        <v xml:space="preserve"> </v>
      </c>
      <c r="K18" t="str">
        <f>CONCATENATE(Table1[[#This Row],[Client Program]],"_","4_2")</f>
        <v>0_4_2</v>
      </c>
    </row>
    <row r="19" spans="1:11">
      <c r="A19" s="55" t="str">
        <f>IF('Action Plan Template'!B84=0," ",'Action Plan Template'!B84)</f>
        <v xml:space="preserve"> </v>
      </c>
      <c r="B19" t="str">
        <f>IF('Action Plan Template'!B$77=0," ",'Action Plan Template'!B$77)</f>
        <v xml:space="preserve"> </v>
      </c>
      <c r="C19" s="55">
        <f>'Action Plan Template'!C$5</f>
        <v>0</v>
      </c>
      <c r="D19" s="55">
        <f>'Action Plan Template'!C$4</f>
        <v>0</v>
      </c>
      <c r="E19" s="78" t="str">
        <f>IF('Action Plan Template'!C84=0," ",'Action Plan Template'!C84)</f>
        <v xml:space="preserve"> </v>
      </c>
      <c r="F19" s="107">
        <f>'Action Plan Template'!D84</f>
        <v>0</v>
      </c>
      <c r="G19" s="106">
        <f>'Action Plan Template'!E84</f>
        <v>0</v>
      </c>
      <c r="H19" t="str">
        <f>IF('Action Plan Template'!F84=0, " ", 'Action Plan Template'!F84)</f>
        <v xml:space="preserve"> </v>
      </c>
      <c r="I19" s="76" t="str">
        <f>IF('Action Plan Template'!G84=0, " ", 'Action Plan Template'!G84)</f>
        <v xml:space="preserve"> </v>
      </c>
      <c r="J19" s="79" t="str">
        <f>IF('Action Plan Template'!H84=0, " ", 'Action Plan Template'!H84)</f>
        <v xml:space="preserve"> </v>
      </c>
      <c r="K19" t="str">
        <f>CONCATENATE(Table1[[#This Row],[Client Program]],"_","4_3")</f>
        <v>0_4_3</v>
      </c>
    </row>
    <row r="20" spans="1:11">
      <c r="A20" s="55" t="str">
        <f>IF('Action Plan Template'!B85=0," ",'Action Plan Template'!B85)</f>
        <v xml:space="preserve"> </v>
      </c>
      <c r="B20" t="str">
        <f>IF('Action Plan Template'!B$77=0," ",'Action Plan Template'!B$77)</f>
        <v xml:space="preserve"> </v>
      </c>
      <c r="C20" s="55">
        <f>'Action Plan Template'!C$5</f>
        <v>0</v>
      </c>
      <c r="D20" s="55">
        <f>'Action Plan Template'!C$4</f>
        <v>0</v>
      </c>
      <c r="E20" s="78" t="str">
        <f>IF('Action Plan Template'!C85=0," ",'Action Plan Template'!C85)</f>
        <v xml:space="preserve"> </v>
      </c>
      <c r="F20" s="107">
        <f>'Action Plan Template'!D85</f>
        <v>0</v>
      </c>
      <c r="G20" s="106">
        <f>'Action Plan Template'!E85</f>
        <v>0</v>
      </c>
      <c r="H20" t="str">
        <f>IF('Action Plan Template'!F85=0, " ", 'Action Plan Template'!F85)</f>
        <v xml:space="preserve"> </v>
      </c>
      <c r="I20" s="76" t="str">
        <f>IF('Action Plan Template'!G85=0, " ", 'Action Plan Template'!G85)</f>
        <v xml:space="preserve"> </v>
      </c>
      <c r="J20" s="79" t="str">
        <f>IF('Action Plan Template'!H85=0, " ", 'Action Plan Template'!H85)</f>
        <v xml:space="preserve"> </v>
      </c>
      <c r="K20" t="str">
        <f>CONCATENATE(Table1[[#This Row],[Client Program]],"_","4_4")</f>
        <v>0_4_4</v>
      </c>
    </row>
    <row r="21" spans="1:11">
      <c r="A21" s="55" t="str">
        <f>IF('Action Plan Template'!B86=0," ",'Action Plan Template'!B86)</f>
        <v xml:space="preserve"> </v>
      </c>
      <c r="B21" t="str">
        <f>IF('Action Plan Template'!B$77=0," ",'Action Plan Template'!B$77)</f>
        <v xml:space="preserve"> </v>
      </c>
      <c r="C21" s="55">
        <f>'Action Plan Template'!C$5</f>
        <v>0</v>
      </c>
      <c r="D21" s="55">
        <f>'Action Plan Template'!C$4</f>
        <v>0</v>
      </c>
      <c r="E21" s="78" t="str">
        <f>IF('Action Plan Template'!C86=0," ",'Action Plan Template'!C86)</f>
        <v xml:space="preserve"> </v>
      </c>
      <c r="F21" s="107">
        <f>'Action Plan Template'!D86</f>
        <v>0</v>
      </c>
      <c r="G21" s="106">
        <f>'Action Plan Template'!E86</f>
        <v>0</v>
      </c>
      <c r="H21" t="str">
        <f>IF('Action Plan Template'!F86=0, " ", 'Action Plan Template'!F86)</f>
        <v xml:space="preserve"> </v>
      </c>
      <c r="I21" s="76" t="str">
        <f>IF('Action Plan Template'!G86=0, " ", 'Action Plan Template'!G86)</f>
        <v xml:space="preserve"> </v>
      </c>
      <c r="J21" s="79" t="str">
        <f>IF('Action Plan Template'!H86=0, " ", 'Action Plan Template'!H86)</f>
        <v xml:space="preserve"> </v>
      </c>
      <c r="K21" t="str">
        <f>CONCATENATE(Table1[[#This Row],[Client Program]],"_","4_5")</f>
        <v>0_4_5</v>
      </c>
    </row>
    <row r="22" spans="1:11">
      <c r="A22" s="55" t="str">
        <f>IF('Action Plan Template'!B101=0," ",'Action Plan Template'!B101)</f>
        <v xml:space="preserve"> </v>
      </c>
      <c r="B22" t="str">
        <f>IF('Action Plan Template'!B$96=0," ",'Action Plan Template'!B$96)</f>
        <v xml:space="preserve"> </v>
      </c>
      <c r="C22" s="55">
        <f>'Action Plan Template'!C$5</f>
        <v>0</v>
      </c>
      <c r="D22" s="55">
        <f>'Action Plan Template'!C$4</f>
        <v>0</v>
      </c>
      <c r="E22" s="78" t="str">
        <f>IF('Action Plan Template'!C101=0," ",'Action Plan Template'!C101)</f>
        <v xml:space="preserve"> </v>
      </c>
      <c r="F22" s="107">
        <f>'Action Plan Template'!D101</f>
        <v>0</v>
      </c>
      <c r="G22" s="106">
        <f>'Action Plan Template'!E101</f>
        <v>0</v>
      </c>
      <c r="H22" t="str">
        <f>IF('Action Plan Template'!F101=0, " ", 'Action Plan Template'!F101)</f>
        <v xml:space="preserve"> </v>
      </c>
      <c r="I22" s="76" t="str">
        <f>IF('Action Plan Template'!G101=0, " ", 'Action Plan Template'!G101)</f>
        <v xml:space="preserve"> </v>
      </c>
      <c r="J22" s="79" t="str">
        <f>IF('Action Plan Template'!H101=0, " ", 'Action Plan Template'!H101)</f>
        <v xml:space="preserve"> </v>
      </c>
      <c r="K22" t="str">
        <f>CONCATENATE(Table1[[#This Row],[Client Program]],"_","5_1")</f>
        <v>0_5_1</v>
      </c>
    </row>
    <row r="23" spans="1:11">
      <c r="A23" s="55" t="str">
        <f>IF('Action Plan Template'!B102=0," ",'Action Plan Template'!B102)</f>
        <v xml:space="preserve"> </v>
      </c>
      <c r="B23" t="str">
        <f>IF('Action Plan Template'!B$96=0," ",'Action Plan Template'!B$96)</f>
        <v xml:space="preserve"> </v>
      </c>
      <c r="C23" s="55">
        <f>'Action Plan Template'!C$5</f>
        <v>0</v>
      </c>
      <c r="D23" s="55">
        <f>'Action Plan Template'!C$4</f>
        <v>0</v>
      </c>
      <c r="E23" s="78" t="str">
        <f>IF('Action Plan Template'!C102=0," ",'Action Plan Template'!C102)</f>
        <v xml:space="preserve"> </v>
      </c>
      <c r="F23" s="107">
        <f>'Action Plan Template'!D102</f>
        <v>0</v>
      </c>
      <c r="G23" s="106">
        <f>'Action Plan Template'!E102</f>
        <v>0</v>
      </c>
      <c r="H23" t="str">
        <f>IF('Action Plan Template'!F102=0, " ", 'Action Plan Template'!F102)</f>
        <v xml:space="preserve"> </v>
      </c>
      <c r="I23" s="76" t="str">
        <f>IF('Action Plan Template'!G102=0, " ", 'Action Plan Template'!G102)</f>
        <v xml:space="preserve"> </v>
      </c>
      <c r="J23" s="79" t="str">
        <f>IF('Action Plan Template'!H102=0, " ", 'Action Plan Template'!H102)</f>
        <v xml:space="preserve"> </v>
      </c>
      <c r="K23" t="str">
        <f>CONCATENATE(Table1[[#This Row],[Client Program]],"_","5_2")</f>
        <v>0_5_2</v>
      </c>
    </row>
    <row r="24" spans="1:11">
      <c r="A24" s="55" t="str">
        <f>IF('Action Plan Template'!B103=0," ",'Action Plan Template'!B103)</f>
        <v xml:space="preserve"> </v>
      </c>
      <c r="B24" t="str">
        <f>IF('Action Plan Template'!B$96=0," ",'Action Plan Template'!B$96)</f>
        <v xml:space="preserve"> </v>
      </c>
      <c r="C24" s="55">
        <f>'Action Plan Template'!C$5</f>
        <v>0</v>
      </c>
      <c r="D24" s="55">
        <f>'Action Plan Template'!C$4</f>
        <v>0</v>
      </c>
      <c r="E24" s="78" t="str">
        <f>IF('Action Plan Template'!C103=0," ",'Action Plan Template'!C103)</f>
        <v xml:space="preserve"> </v>
      </c>
      <c r="F24" s="107">
        <f>'Action Plan Template'!D103</f>
        <v>0</v>
      </c>
      <c r="G24" s="106">
        <f>'Action Plan Template'!E103</f>
        <v>0</v>
      </c>
      <c r="H24" t="str">
        <f>IF('Action Plan Template'!F103=0, " ", 'Action Plan Template'!F103)</f>
        <v xml:space="preserve"> </v>
      </c>
      <c r="I24" s="76" t="str">
        <f>IF('Action Plan Template'!G103=0, " ", 'Action Plan Template'!G103)</f>
        <v xml:space="preserve"> </v>
      </c>
      <c r="J24" s="79" t="str">
        <f>IF('Action Plan Template'!H103=0, " ", 'Action Plan Template'!H103)</f>
        <v xml:space="preserve"> </v>
      </c>
      <c r="K24" t="str">
        <f>CONCATENATE(Table1[[#This Row],[Client Program]],"_","5_3")</f>
        <v>0_5_3</v>
      </c>
    </row>
    <row r="25" spans="1:11">
      <c r="A25" s="55" t="str">
        <f>IF('Action Plan Template'!B104=0," ",'Action Plan Template'!B104)</f>
        <v xml:space="preserve"> </v>
      </c>
      <c r="B25" t="str">
        <f>IF('Action Plan Template'!B$96=0," ",'Action Plan Template'!B$96)</f>
        <v xml:space="preserve"> </v>
      </c>
      <c r="C25" s="55">
        <f>'Action Plan Template'!C$5</f>
        <v>0</v>
      </c>
      <c r="D25" s="55">
        <f>'Action Plan Template'!C$4</f>
        <v>0</v>
      </c>
      <c r="E25" s="78" t="str">
        <f>IF('Action Plan Template'!C104=0," ",'Action Plan Template'!C104)</f>
        <v xml:space="preserve"> </v>
      </c>
      <c r="F25" s="107">
        <f>'Action Plan Template'!D104</f>
        <v>0</v>
      </c>
      <c r="G25" s="106">
        <f>'Action Plan Template'!E104</f>
        <v>0</v>
      </c>
      <c r="H25" t="str">
        <f>IF('Action Plan Template'!F104=0, " ", 'Action Plan Template'!F104)</f>
        <v xml:space="preserve"> </v>
      </c>
      <c r="I25" s="76" t="str">
        <f>IF('Action Plan Template'!G104=0, " ", 'Action Plan Template'!G104)</f>
        <v xml:space="preserve"> </v>
      </c>
      <c r="J25" s="79" t="str">
        <f>IF('Action Plan Template'!H104=0, " ", 'Action Plan Template'!H104)</f>
        <v xml:space="preserve"> </v>
      </c>
      <c r="K25" t="str">
        <f>CONCATENATE(Table1[[#This Row],[Client Program]],"_","5_4")</f>
        <v>0_5_4</v>
      </c>
    </row>
    <row r="26" spans="1:11">
      <c r="A26" s="55" t="str">
        <f>IF('Action Plan Template'!B105=0," ",'Action Plan Template'!B105)</f>
        <v xml:space="preserve"> </v>
      </c>
      <c r="B26" t="str">
        <f>IF('Action Plan Template'!B$96=0," ",'Action Plan Template'!B$96)</f>
        <v xml:space="preserve"> </v>
      </c>
      <c r="C26" s="55">
        <f>'Action Plan Template'!C$5</f>
        <v>0</v>
      </c>
      <c r="D26" s="55">
        <f>'Action Plan Template'!C$4</f>
        <v>0</v>
      </c>
      <c r="E26" s="78" t="str">
        <f>IF('Action Plan Template'!C105=0," ",'Action Plan Template'!C105)</f>
        <v xml:space="preserve"> </v>
      </c>
      <c r="F26" s="107">
        <f>'Action Plan Template'!D105</f>
        <v>0</v>
      </c>
      <c r="G26" s="106">
        <f>'Action Plan Template'!E105</f>
        <v>0</v>
      </c>
      <c r="H26" t="str">
        <f>IF('Action Plan Template'!F105=0, " ", 'Action Plan Template'!F105)</f>
        <v xml:space="preserve"> </v>
      </c>
      <c r="I26" s="76" t="str">
        <f>IF('Action Plan Template'!G105=0, " ", 'Action Plan Template'!G105)</f>
        <v xml:space="preserve"> </v>
      </c>
      <c r="J26" s="79" t="str">
        <f>IF('Action Plan Template'!H105=0, " ", 'Action Plan Template'!H105)</f>
        <v xml:space="preserve"> </v>
      </c>
      <c r="K26" t="str">
        <f>CONCATENATE(Table1[[#This Row],[Client Program]],"_","5_5")</f>
        <v>0_5_5</v>
      </c>
    </row>
    <row r="27" spans="1:11">
      <c r="A27" s="55" t="str">
        <f>IF('Action Plan Template'!B120=0," ",'Action Plan Template'!B120)</f>
        <v xml:space="preserve"> </v>
      </c>
      <c r="B27" t="str">
        <f>IF('Action Plan Template'!B$115=0," ",'Action Plan Template'!B$115)</f>
        <v xml:space="preserve"> </v>
      </c>
      <c r="C27" s="55">
        <f>'Action Plan Template'!C$5</f>
        <v>0</v>
      </c>
      <c r="D27" s="55">
        <f>'Action Plan Template'!C$4</f>
        <v>0</v>
      </c>
      <c r="E27" s="78" t="str">
        <f>IF('Action Plan Template'!C120=0," ",'Action Plan Template'!C120)</f>
        <v xml:space="preserve"> </v>
      </c>
      <c r="F27" s="107">
        <f>'Action Plan Template'!D120</f>
        <v>0</v>
      </c>
      <c r="G27" s="106">
        <f>'Action Plan Template'!E120</f>
        <v>0</v>
      </c>
      <c r="H27" t="str">
        <f>IF('Action Plan Template'!F120=0, " ", 'Action Plan Template'!F120)</f>
        <v xml:space="preserve"> </v>
      </c>
      <c r="I27" s="76" t="str">
        <f>IF('Action Plan Template'!G120=0, " ", 'Action Plan Template'!G120)</f>
        <v xml:space="preserve"> </v>
      </c>
      <c r="J27" s="79" t="str">
        <f>IF('Action Plan Template'!H120=0, " ", 'Action Plan Template'!H120)</f>
        <v xml:space="preserve"> </v>
      </c>
      <c r="K27" t="str">
        <f>CONCATENATE(Table1[[#This Row],[Client Program]],"_","6_1")</f>
        <v>0_6_1</v>
      </c>
    </row>
    <row r="28" spans="1:11">
      <c r="A28" s="55" t="str">
        <f>IF('Action Plan Template'!B121=0," ",'Action Plan Template'!B121)</f>
        <v xml:space="preserve"> </v>
      </c>
      <c r="B28" t="str">
        <f>IF('Action Plan Template'!B$115=0," ",'Action Plan Template'!B$115)</f>
        <v xml:space="preserve"> </v>
      </c>
      <c r="C28" s="55">
        <f>'Action Plan Template'!C$5</f>
        <v>0</v>
      </c>
      <c r="D28" s="55">
        <f>'Action Plan Template'!C$4</f>
        <v>0</v>
      </c>
      <c r="E28" s="78" t="str">
        <f>IF('Action Plan Template'!C121=0," ",'Action Plan Template'!C121)</f>
        <v xml:space="preserve"> </v>
      </c>
      <c r="F28" s="107">
        <f>'Action Plan Template'!D121</f>
        <v>0</v>
      </c>
      <c r="G28" s="106">
        <f>'Action Plan Template'!E121</f>
        <v>0</v>
      </c>
      <c r="H28" t="str">
        <f>IF('Action Plan Template'!F121=0, " ", 'Action Plan Template'!F121)</f>
        <v xml:space="preserve"> </v>
      </c>
      <c r="I28" s="76" t="str">
        <f>IF('Action Plan Template'!G121=0, " ", 'Action Plan Template'!G121)</f>
        <v xml:space="preserve"> </v>
      </c>
      <c r="J28" s="79" t="str">
        <f>IF('Action Plan Template'!H121=0, " ", 'Action Plan Template'!H121)</f>
        <v xml:space="preserve"> </v>
      </c>
      <c r="K28" t="str">
        <f>CONCATENATE(Table1[[#This Row],[Client Program]],"_","6_2")</f>
        <v>0_6_2</v>
      </c>
    </row>
    <row r="29" spans="1:11">
      <c r="A29" s="55" t="str">
        <f>IF('Action Plan Template'!B122=0," ",'Action Plan Template'!B122)</f>
        <v xml:space="preserve"> </v>
      </c>
      <c r="B29" t="str">
        <f>IF('Action Plan Template'!B$115=0," ",'Action Plan Template'!B$115)</f>
        <v xml:space="preserve"> </v>
      </c>
      <c r="C29" s="55">
        <f>'Action Plan Template'!C$5</f>
        <v>0</v>
      </c>
      <c r="D29" s="55">
        <f>'Action Plan Template'!C$4</f>
        <v>0</v>
      </c>
      <c r="E29" s="78" t="str">
        <f>IF('Action Plan Template'!C122=0," ",'Action Plan Template'!C122)</f>
        <v xml:space="preserve"> </v>
      </c>
      <c r="F29" s="107">
        <f>'Action Plan Template'!D122</f>
        <v>0</v>
      </c>
      <c r="G29" s="106">
        <f>'Action Plan Template'!E122</f>
        <v>0</v>
      </c>
      <c r="H29" t="str">
        <f>IF('Action Plan Template'!F122=0, " ", 'Action Plan Template'!F122)</f>
        <v xml:space="preserve"> </v>
      </c>
      <c r="I29" s="76" t="str">
        <f>IF('Action Plan Template'!G122=0, " ", 'Action Plan Template'!G122)</f>
        <v xml:space="preserve"> </v>
      </c>
      <c r="J29" s="79" t="str">
        <f>IF('Action Plan Template'!H122=0, " ", 'Action Plan Template'!H122)</f>
        <v xml:space="preserve"> </v>
      </c>
      <c r="K29" t="str">
        <f>CONCATENATE(Table1[[#This Row],[Client Program]],"_","6_3")</f>
        <v>0_6_3</v>
      </c>
    </row>
    <row r="30" spans="1:11">
      <c r="A30" s="55" t="str">
        <f>IF('Action Plan Template'!B123=0," ",'Action Plan Template'!B123)</f>
        <v xml:space="preserve"> </v>
      </c>
      <c r="B30" t="str">
        <f>IF('Action Plan Template'!B$115=0," ",'Action Plan Template'!B$115)</f>
        <v xml:space="preserve"> </v>
      </c>
      <c r="C30" s="55">
        <f>'Action Plan Template'!C$5</f>
        <v>0</v>
      </c>
      <c r="D30" s="55">
        <f>'Action Plan Template'!C$4</f>
        <v>0</v>
      </c>
      <c r="E30" s="78" t="str">
        <f>IF('Action Plan Template'!C123=0," ",'Action Plan Template'!C123)</f>
        <v xml:space="preserve"> </v>
      </c>
      <c r="F30" s="107">
        <f>'Action Plan Template'!D123</f>
        <v>0</v>
      </c>
      <c r="G30" s="106">
        <f>'Action Plan Template'!E123</f>
        <v>0</v>
      </c>
      <c r="H30" t="str">
        <f>IF('Action Plan Template'!F123=0, " ", 'Action Plan Template'!F123)</f>
        <v xml:space="preserve"> </v>
      </c>
      <c r="I30" s="76" t="str">
        <f>IF('Action Plan Template'!G123=0, " ", 'Action Plan Template'!G123)</f>
        <v xml:space="preserve"> </v>
      </c>
      <c r="J30" s="79" t="str">
        <f>IF('Action Plan Template'!H123=0, " ", 'Action Plan Template'!H123)</f>
        <v xml:space="preserve"> </v>
      </c>
      <c r="K30" t="str">
        <f>CONCATENATE(Table1[[#This Row],[Client Program]],"_","6_4")</f>
        <v>0_6_4</v>
      </c>
    </row>
    <row r="31" spans="1:11">
      <c r="A31" s="55" t="str">
        <f>IF('Action Plan Template'!B124=0," ",'Action Plan Template'!B124)</f>
        <v xml:space="preserve"> </v>
      </c>
      <c r="B31" t="str">
        <f>IF('Action Plan Template'!B$115=0," ",'Action Plan Template'!B$115)</f>
        <v xml:space="preserve"> </v>
      </c>
      <c r="C31" s="55">
        <f>'Action Plan Template'!C$5</f>
        <v>0</v>
      </c>
      <c r="D31" s="55">
        <f>'Action Plan Template'!C$4</f>
        <v>0</v>
      </c>
      <c r="E31" s="78" t="str">
        <f>IF('Action Plan Template'!C124=0," ",'Action Plan Template'!C124)</f>
        <v xml:space="preserve"> </v>
      </c>
      <c r="F31" s="107">
        <f>'Action Plan Template'!D124</f>
        <v>0</v>
      </c>
      <c r="G31" s="106">
        <f>'Action Plan Template'!E124</f>
        <v>0</v>
      </c>
      <c r="H31" t="str">
        <f>IF('Action Plan Template'!F124=0, " ", 'Action Plan Template'!F124)</f>
        <v xml:space="preserve"> </v>
      </c>
      <c r="I31" s="76" t="str">
        <f>IF('Action Plan Template'!G124=0, " ", 'Action Plan Template'!G124)</f>
        <v xml:space="preserve"> </v>
      </c>
      <c r="J31" s="79" t="str">
        <f>IF('Action Plan Template'!H124=0, " ", 'Action Plan Template'!H124)</f>
        <v xml:space="preserve"> </v>
      </c>
      <c r="K31" t="str">
        <f>CONCATENATE(Table1[[#This Row],[Client Program]],"_","6_5")</f>
        <v>0_6_5</v>
      </c>
    </row>
    <row r="32" spans="1:11">
      <c r="A32" s="55" t="str">
        <f>IF('Action Plan Template'!B139=0," ",'Action Plan Template'!B139)</f>
        <v xml:space="preserve"> </v>
      </c>
      <c r="B32" t="str">
        <f>IF('Action Plan Template'!B$134=0," ",'Action Plan Template'!B$134)</f>
        <v xml:space="preserve"> </v>
      </c>
      <c r="C32" s="55">
        <f>'Action Plan Template'!C$5</f>
        <v>0</v>
      </c>
      <c r="D32" s="55">
        <f>'Action Plan Template'!C$4</f>
        <v>0</v>
      </c>
      <c r="E32" s="78" t="str">
        <f>IF('Action Plan Template'!C139=0," ",'Action Plan Template'!C139)</f>
        <v xml:space="preserve"> </v>
      </c>
      <c r="F32" s="107">
        <f>'Action Plan Template'!D139</f>
        <v>0</v>
      </c>
      <c r="G32" s="106">
        <f>'Action Plan Template'!E139</f>
        <v>0</v>
      </c>
      <c r="H32" t="str">
        <f>IF('Action Plan Template'!F139=0, " ", 'Action Plan Template'!F139)</f>
        <v xml:space="preserve"> </v>
      </c>
      <c r="I32" s="76" t="str">
        <f>IF('Action Plan Template'!G139=0, " ", 'Action Plan Template'!G139)</f>
        <v xml:space="preserve"> </v>
      </c>
      <c r="J32" s="79" t="str">
        <f>IF('Action Plan Template'!H139=0, " ", 'Action Plan Template'!H139)</f>
        <v xml:space="preserve"> </v>
      </c>
      <c r="K32" t="str">
        <f>CONCATENATE(Table1[[#This Row],[Client Program]],"_","7_1")</f>
        <v>0_7_1</v>
      </c>
    </row>
    <row r="33" spans="1:11">
      <c r="A33" s="55" t="str">
        <f>IF('Action Plan Template'!B140=0," ",'Action Plan Template'!B140)</f>
        <v xml:space="preserve"> </v>
      </c>
      <c r="B33" t="str">
        <f>IF('Action Plan Template'!B$134=0," ",'Action Plan Template'!B$134)</f>
        <v xml:space="preserve"> </v>
      </c>
      <c r="C33" s="55">
        <f>'Action Plan Template'!C$5</f>
        <v>0</v>
      </c>
      <c r="D33" s="55">
        <f>'Action Plan Template'!C$4</f>
        <v>0</v>
      </c>
      <c r="E33" s="78" t="str">
        <f>IF('Action Plan Template'!C140=0," ",'Action Plan Template'!C140)</f>
        <v xml:space="preserve"> </v>
      </c>
      <c r="F33" s="107">
        <f>'Action Plan Template'!D140</f>
        <v>0</v>
      </c>
      <c r="G33" s="106">
        <f>'Action Plan Template'!E140</f>
        <v>0</v>
      </c>
      <c r="H33" t="str">
        <f>IF('Action Plan Template'!F140=0, " ", 'Action Plan Template'!F140)</f>
        <v xml:space="preserve"> </v>
      </c>
      <c r="I33" s="76" t="str">
        <f>IF('Action Plan Template'!G140=0, " ", 'Action Plan Template'!G140)</f>
        <v xml:space="preserve"> </v>
      </c>
      <c r="J33" s="79" t="str">
        <f>IF('Action Plan Template'!H140=0, " ", 'Action Plan Template'!H140)</f>
        <v xml:space="preserve"> </v>
      </c>
      <c r="K33" t="str">
        <f>CONCATENATE(Table1[[#This Row],[Client Program]],"_","7_2")</f>
        <v>0_7_2</v>
      </c>
    </row>
    <row r="34" spans="1:11">
      <c r="A34" s="55" t="str">
        <f>IF('Action Plan Template'!B141=0," ",'Action Plan Template'!B141)</f>
        <v xml:space="preserve"> </v>
      </c>
      <c r="B34" t="str">
        <f>IF('Action Plan Template'!B$134=0," ",'Action Plan Template'!B$134)</f>
        <v xml:space="preserve"> </v>
      </c>
      <c r="C34" s="55">
        <f>'Action Plan Template'!C$5</f>
        <v>0</v>
      </c>
      <c r="D34" s="55">
        <f>'Action Plan Template'!C$4</f>
        <v>0</v>
      </c>
      <c r="E34" s="78" t="str">
        <f>IF('Action Plan Template'!C141=0," ",'Action Plan Template'!C141)</f>
        <v xml:space="preserve"> </v>
      </c>
      <c r="F34" s="107">
        <f>'Action Plan Template'!D141</f>
        <v>0</v>
      </c>
      <c r="G34" s="106">
        <f>'Action Plan Template'!E141</f>
        <v>0</v>
      </c>
      <c r="H34" t="str">
        <f>IF('Action Plan Template'!F141=0, " ", 'Action Plan Template'!F141)</f>
        <v xml:space="preserve"> </v>
      </c>
      <c r="I34" s="76" t="str">
        <f>IF('Action Plan Template'!G141=0, " ", 'Action Plan Template'!G141)</f>
        <v xml:space="preserve"> </v>
      </c>
      <c r="J34" s="79" t="str">
        <f>IF('Action Plan Template'!H141=0, " ", 'Action Plan Template'!H141)</f>
        <v xml:space="preserve"> </v>
      </c>
      <c r="K34" t="str">
        <f>CONCATENATE(Table1[[#This Row],[Client Program]],"_","7_3")</f>
        <v>0_7_3</v>
      </c>
    </row>
    <row r="35" spans="1:11">
      <c r="A35" s="55" t="str">
        <f>IF('Action Plan Template'!B142=0," ",'Action Plan Template'!B142)</f>
        <v xml:space="preserve"> </v>
      </c>
      <c r="B35" t="str">
        <f>IF('Action Plan Template'!B$134=0," ",'Action Plan Template'!B$134)</f>
        <v xml:space="preserve"> </v>
      </c>
      <c r="C35" s="55">
        <f>'Action Plan Template'!C$5</f>
        <v>0</v>
      </c>
      <c r="D35" s="55">
        <f>'Action Plan Template'!C$4</f>
        <v>0</v>
      </c>
      <c r="E35" s="78" t="str">
        <f>IF('Action Plan Template'!C142=0," ",'Action Plan Template'!C142)</f>
        <v xml:space="preserve"> </v>
      </c>
      <c r="F35" s="107">
        <f>'Action Plan Template'!D142</f>
        <v>0</v>
      </c>
      <c r="G35" s="106">
        <f>'Action Plan Template'!E142</f>
        <v>0</v>
      </c>
      <c r="H35" t="str">
        <f>IF('Action Plan Template'!F142=0, " ", 'Action Plan Template'!F142)</f>
        <v xml:space="preserve"> </v>
      </c>
      <c r="I35" s="76" t="str">
        <f>IF('Action Plan Template'!G142=0, " ", 'Action Plan Template'!G142)</f>
        <v xml:space="preserve"> </v>
      </c>
      <c r="J35" s="79" t="str">
        <f>IF('Action Plan Template'!H142=0, " ", 'Action Plan Template'!H142)</f>
        <v xml:space="preserve"> </v>
      </c>
      <c r="K35" t="str">
        <f>CONCATENATE(Table1[[#This Row],[Client Program]],"_","7_4")</f>
        <v>0_7_4</v>
      </c>
    </row>
    <row r="36" spans="1:11">
      <c r="A36" s="55" t="str">
        <f>IF('Action Plan Template'!B143=0," ",'Action Plan Template'!B143)</f>
        <v xml:space="preserve"> </v>
      </c>
      <c r="B36" t="str">
        <f>IF('Action Plan Template'!B$134=0," ",'Action Plan Template'!B$134)</f>
        <v xml:space="preserve"> </v>
      </c>
      <c r="C36" s="55">
        <f>'Action Plan Template'!C$5</f>
        <v>0</v>
      </c>
      <c r="D36" s="55">
        <f>'Action Plan Template'!C$4</f>
        <v>0</v>
      </c>
      <c r="E36" s="78" t="str">
        <f>IF('Action Plan Template'!C143=0," ",'Action Plan Template'!C143)</f>
        <v xml:space="preserve"> </v>
      </c>
      <c r="F36" s="107">
        <f>'Action Plan Template'!D143</f>
        <v>0</v>
      </c>
      <c r="G36" s="106">
        <f>'Action Plan Template'!E143</f>
        <v>0</v>
      </c>
      <c r="H36" t="str">
        <f>IF('Action Plan Template'!F143=0, " ", 'Action Plan Template'!F143)</f>
        <v xml:space="preserve"> </v>
      </c>
      <c r="I36" s="76" t="str">
        <f>IF('Action Plan Template'!G143=0, " ", 'Action Plan Template'!G143)</f>
        <v xml:space="preserve"> </v>
      </c>
      <c r="J36" s="79" t="str">
        <f>IF('Action Plan Template'!H143=0, " ", 'Action Plan Template'!H143)</f>
        <v xml:space="preserve"> </v>
      </c>
      <c r="K36" t="str">
        <f>CONCATENATE(Table1[[#This Row],[Client Program]],"_","7_5")</f>
        <v>0_7_5</v>
      </c>
    </row>
    <row r="37" spans="1:11">
      <c r="A37" s="55" t="str">
        <f>IF('Action Plan Template'!B158=0," ",'Action Plan Template'!B158)</f>
        <v xml:space="preserve"> </v>
      </c>
      <c r="B37" t="str">
        <f>IF('Action Plan Template'!B$153=0," ",'Action Plan Template'!B$153)</f>
        <v xml:space="preserve"> </v>
      </c>
      <c r="C37" s="55">
        <f>'Action Plan Template'!C$5</f>
        <v>0</v>
      </c>
      <c r="D37" s="55">
        <f>'Action Plan Template'!C$4</f>
        <v>0</v>
      </c>
      <c r="E37" s="78" t="str">
        <f>IF('Action Plan Template'!C158=0," ",'Action Plan Template'!C158)</f>
        <v xml:space="preserve"> </v>
      </c>
      <c r="F37" s="107">
        <f>'Action Plan Template'!D158</f>
        <v>0</v>
      </c>
      <c r="G37" s="106">
        <f>'Action Plan Template'!E158</f>
        <v>0</v>
      </c>
      <c r="H37" t="str">
        <f>IF('Action Plan Template'!F158=0, " ", 'Action Plan Template'!F158)</f>
        <v xml:space="preserve"> </v>
      </c>
      <c r="I37" s="76" t="str">
        <f>IF('Action Plan Template'!G158=0, " ", 'Action Plan Template'!G158)</f>
        <v xml:space="preserve"> </v>
      </c>
      <c r="J37" s="79" t="str">
        <f>IF('Action Plan Template'!H158=0, " ", 'Action Plan Template'!H158)</f>
        <v xml:space="preserve"> </v>
      </c>
      <c r="K37" t="str">
        <f>CONCATENATE(Table1[[#This Row],[Client Program]],"_","8_1")</f>
        <v>0_8_1</v>
      </c>
    </row>
    <row r="38" spans="1:11">
      <c r="A38" s="55" t="str">
        <f>IF('Action Plan Template'!B159=0," ",'Action Plan Template'!B159)</f>
        <v xml:space="preserve"> </v>
      </c>
      <c r="B38" t="str">
        <f>IF('Action Plan Template'!B$153=0," ",'Action Plan Template'!B$153)</f>
        <v xml:space="preserve"> </v>
      </c>
      <c r="C38" s="55">
        <f>'Action Plan Template'!C$5</f>
        <v>0</v>
      </c>
      <c r="D38" s="55">
        <f>'Action Plan Template'!C$4</f>
        <v>0</v>
      </c>
      <c r="E38" s="78" t="str">
        <f>IF('Action Plan Template'!C159=0," ",'Action Plan Template'!C159)</f>
        <v xml:space="preserve"> </v>
      </c>
      <c r="F38" s="107">
        <f>'Action Plan Template'!D159</f>
        <v>0</v>
      </c>
      <c r="G38" s="106">
        <f>'Action Plan Template'!E159</f>
        <v>0</v>
      </c>
      <c r="H38" t="str">
        <f>IF('Action Plan Template'!F159=0, " ", 'Action Plan Template'!F159)</f>
        <v xml:space="preserve"> </v>
      </c>
      <c r="I38" s="76" t="str">
        <f>IF('Action Plan Template'!G159=0, " ", 'Action Plan Template'!G159)</f>
        <v xml:space="preserve"> </v>
      </c>
      <c r="J38" s="79" t="str">
        <f>IF('Action Plan Template'!H159=0, " ", 'Action Plan Template'!H159)</f>
        <v xml:space="preserve"> </v>
      </c>
      <c r="K38" t="str">
        <f>CONCATENATE(Table1[[#This Row],[Client Program]],"_","8_2")</f>
        <v>0_8_2</v>
      </c>
    </row>
    <row r="39" spans="1:11">
      <c r="A39" s="55" t="str">
        <f>IF('Action Plan Template'!B160=0," ",'Action Plan Template'!B160)</f>
        <v xml:space="preserve"> </v>
      </c>
      <c r="B39" t="str">
        <f>IF('Action Plan Template'!B$153=0," ",'Action Plan Template'!B$153)</f>
        <v xml:space="preserve"> </v>
      </c>
      <c r="C39" s="55">
        <f>'Action Plan Template'!C$5</f>
        <v>0</v>
      </c>
      <c r="D39" s="55">
        <f>'Action Plan Template'!C$4</f>
        <v>0</v>
      </c>
      <c r="E39" s="78" t="str">
        <f>IF('Action Plan Template'!C160=0," ",'Action Plan Template'!C160)</f>
        <v xml:space="preserve"> </v>
      </c>
      <c r="F39" s="107">
        <f>'Action Plan Template'!D160</f>
        <v>0</v>
      </c>
      <c r="G39" s="106">
        <f>'Action Plan Template'!E160</f>
        <v>0</v>
      </c>
      <c r="H39" t="str">
        <f>IF('Action Plan Template'!F160=0, " ", 'Action Plan Template'!F160)</f>
        <v xml:space="preserve"> </v>
      </c>
      <c r="I39" s="76" t="str">
        <f>IF('Action Plan Template'!G160=0, " ", 'Action Plan Template'!G160)</f>
        <v xml:space="preserve"> </v>
      </c>
      <c r="J39" s="79" t="str">
        <f>IF('Action Plan Template'!H160=0, " ", 'Action Plan Template'!H160)</f>
        <v xml:space="preserve"> </v>
      </c>
      <c r="K39" t="str">
        <f>CONCATENATE(Table1[[#This Row],[Client Program]],"_","8_3")</f>
        <v>0_8_3</v>
      </c>
    </row>
    <row r="40" spans="1:11">
      <c r="A40" s="55" t="str">
        <f>IF('Action Plan Template'!B161=0," ",'Action Plan Template'!B161)</f>
        <v xml:space="preserve"> </v>
      </c>
      <c r="B40" t="str">
        <f>IF('Action Plan Template'!B$153=0," ",'Action Plan Template'!B$153)</f>
        <v xml:space="preserve"> </v>
      </c>
      <c r="C40" s="55">
        <f>'Action Plan Template'!C$5</f>
        <v>0</v>
      </c>
      <c r="D40" s="55">
        <f>'Action Plan Template'!C$4</f>
        <v>0</v>
      </c>
      <c r="E40" s="78" t="str">
        <f>IF('Action Plan Template'!C161=0," ",'Action Plan Template'!C161)</f>
        <v xml:space="preserve"> </v>
      </c>
      <c r="F40" s="107">
        <f>'Action Plan Template'!D161</f>
        <v>0</v>
      </c>
      <c r="G40" s="106" t="str">
        <f>IF('Action Plan Template'!E161=0, " ", 'Action Plan Template'!E161)</f>
        <v xml:space="preserve"> </v>
      </c>
      <c r="H40" t="str">
        <f>IF('Action Plan Template'!F161=0, " ", 'Action Plan Template'!F161)</f>
        <v xml:space="preserve"> </v>
      </c>
      <c r="I40" s="76" t="str">
        <f>IF('Action Plan Template'!G161=0, " ", 'Action Plan Template'!G161)</f>
        <v xml:space="preserve"> </v>
      </c>
      <c r="J40" s="79" t="str">
        <f>IF('Action Plan Template'!H161=0, " ", 'Action Plan Template'!H161)</f>
        <v xml:space="preserve"> </v>
      </c>
      <c r="K40" t="str">
        <f>CONCATENATE(Table1[[#This Row],[Client Program]],"_","8_4")</f>
        <v>0_8_4</v>
      </c>
    </row>
    <row r="41" spans="1:11">
      <c r="A41" s="55" t="str">
        <f>IF('Action Plan Template'!B162=0," ",'Action Plan Template'!B162)</f>
        <v xml:space="preserve"> </v>
      </c>
      <c r="B41" t="str">
        <f>IF('Action Plan Template'!B$153=0," ",'Action Plan Template'!B$153)</f>
        <v xml:space="preserve"> </v>
      </c>
      <c r="C41" s="55">
        <f>'Action Plan Template'!C$5</f>
        <v>0</v>
      </c>
      <c r="D41" s="55">
        <f>'Action Plan Template'!C$4</f>
        <v>0</v>
      </c>
      <c r="E41" s="78" t="str">
        <f>IF('Action Plan Template'!C162=0," ",'Action Plan Template'!C162)</f>
        <v xml:space="preserve"> </v>
      </c>
      <c r="F41" s="107">
        <f>'Action Plan Template'!D162</f>
        <v>0</v>
      </c>
      <c r="G41" s="106" t="str">
        <f>IF('Action Plan Template'!E162=0, " ", 'Action Plan Template'!E162)</f>
        <v xml:space="preserve"> </v>
      </c>
      <c r="H41" t="str">
        <f>IF('Action Plan Template'!F162=0, " ", 'Action Plan Template'!F162)</f>
        <v xml:space="preserve"> </v>
      </c>
      <c r="I41" s="76" t="str">
        <f>IF('Action Plan Template'!G162=0, " ", 'Action Plan Template'!G162)</f>
        <v xml:space="preserve"> </v>
      </c>
      <c r="J41" s="79" t="str">
        <f>IF('Action Plan Template'!H162=0, " ", 'Action Plan Template'!H162)</f>
        <v xml:space="preserve"> </v>
      </c>
      <c r="K41" t="str">
        <f>CONCATENATE(Table1[[#This Row],[Client Program]],"_","8_5")</f>
        <v>0_8_5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32" sqref="E32"/>
    </sheetView>
  </sheetViews>
  <sheetFormatPr baseColWidth="10" defaultColWidth="9" defaultRowHeight="15"/>
  <cols>
    <col min="1" max="2" width="20.85546875" customWidth="1"/>
    <col min="3" max="3" width="24.42578125" customWidth="1"/>
  </cols>
  <sheetData>
    <row r="1" spans="1:2">
      <c r="A1" t="s">
        <v>84</v>
      </c>
      <c r="B1" t="s">
        <v>85</v>
      </c>
    </row>
    <row r="2" spans="1:2">
      <c r="A2" t="s">
        <v>60</v>
      </c>
      <c r="B2" s="56" t="s">
        <v>86</v>
      </c>
    </row>
    <row r="3" spans="1:2">
      <c r="A3" t="s">
        <v>87</v>
      </c>
      <c r="B3" t="s">
        <v>88</v>
      </c>
    </row>
    <row r="4" spans="1:2">
      <c r="A4" t="s">
        <v>89</v>
      </c>
      <c r="B4" t="s">
        <v>90</v>
      </c>
    </row>
    <row r="5" spans="1:2">
      <c r="A5" t="s">
        <v>91</v>
      </c>
      <c r="B5" s="56" t="s">
        <v>92</v>
      </c>
    </row>
    <row r="6" spans="1:2">
      <c r="A6" t="s">
        <v>93</v>
      </c>
      <c r="B6" s="56" t="s">
        <v>94</v>
      </c>
    </row>
  </sheetData>
  <sortState ref="A2:B6">
    <sortCondition ref="A2"/>
  </sortState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ilmerge_x003f_ xmlns="dfaad35d-df4d-4bcb-8712-87e7f4537af9">false</Formailmerge_x003f_>
    <Category xmlns="dfaad35d-df4d-4bcb-8712-87e7f4537af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2991A2B7CC54082CAD46AD9FB594E" ma:contentTypeVersion="10" ma:contentTypeDescription="Crée un document." ma:contentTypeScope="" ma:versionID="628c3676eb2532c49e816002f33ed68b">
  <xsd:schema xmlns:xsd="http://www.w3.org/2001/XMLSchema" xmlns:xs="http://www.w3.org/2001/XMLSchema" xmlns:p="http://schemas.microsoft.com/office/2006/metadata/properties" xmlns:ns2="dfaad35d-df4d-4bcb-8712-87e7f4537af9" xmlns:ns3="49842116-8d0c-4cf9-85c1-7ada7372bf70" targetNamespace="http://schemas.microsoft.com/office/2006/metadata/properties" ma:root="true" ma:fieldsID="8fe9b7bf55ea7d649d846749077bd81d" ns2:_="" ns3:_="">
    <xsd:import namespace="dfaad35d-df4d-4bcb-8712-87e7f4537af9"/>
    <xsd:import namespace="49842116-8d0c-4cf9-85c1-7ada7372b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Category" minOccurs="0"/>
                <xsd:element ref="ns2:Formailmerge_x003f_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ad35d-df4d-4bcb-8712-87e7f4537a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12" nillable="true" ma:displayName="Category" ma:format="Dropdown" ma:internalName="Category">
      <xsd:simpleType>
        <xsd:restriction base="dms:Choice">
          <xsd:enumeration value="Enrolment"/>
          <xsd:enumeration value="Agreement"/>
          <xsd:enumeration value="Follow-up"/>
          <xsd:enumeration value="Other"/>
        </xsd:restriction>
      </xsd:simpleType>
    </xsd:element>
    <xsd:element name="Formailmerge_x003f_" ma:index="13" nillable="true" ma:displayName="For mail merge?" ma:default="0" ma:format="Dropdown" ma:internalName="Formailmerge_x003f_">
      <xsd:simpleType>
        <xsd:restriction base="dms:Boolea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42116-8d0c-4cf9-85c1-7ada7372bf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115581-B6DF-4F44-8002-FC9E9001F9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657058-9CC8-4BEA-8848-5B49E0465055}">
  <ds:schemaRefs>
    <ds:schemaRef ds:uri="dfaad35d-df4d-4bcb-8712-87e7f4537af9"/>
    <ds:schemaRef ds:uri="49842116-8d0c-4cf9-85c1-7ada7372bf7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C3A1E58-57B5-4752-81AA-D88DCA529B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aad35d-df4d-4bcb-8712-87e7f4537af9"/>
    <ds:schemaRef ds:uri="49842116-8d0c-4cf9-85c1-7ada7372b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Action Plan Template</vt:lpstr>
      <vt:lpstr>Instructions</vt:lpstr>
      <vt:lpstr>For CMHC use - Goals</vt:lpstr>
      <vt:lpstr>For CMHC use - Milestones</vt:lpstr>
      <vt:lpstr>Lists</vt:lpstr>
      <vt:lpstr>'Action Plan Template'!Impression_des_titres</vt:lpstr>
      <vt:lpstr>Instructions!Impression_des_titres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kflamand</dc:creator>
  <cp:keywords/>
  <dc:description/>
  <cp:lastModifiedBy>vlevasse</cp:lastModifiedBy>
  <cp:revision/>
  <dcterms:created xsi:type="dcterms:W3CDTF">2020-12-14T22:05:12Z</dcterms:created>
  <dcterms:modified xsi:type="dcterms:W3CDTF">2021-11-16T21:55:13Z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0x0101000A02991A2B7CC54082CAD46AD9FB594E</vt:lpwstr>
  </property>
</Properties>
</file>