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cmhcschl.sharepoint.com/sites/AHFinancialSolutions/NHCF Main initiative/B. Tools &amp; Resources - Outils et Ressources/3. Financial Viability Assessment Worksheet - Fichier évaluation de la viabilité financière/New Construction - Nouvelle construction/VAC with new funding framework/"/>
    </mc:Choice>
  </mc:AlternateContent>
  <xr:revisionPtr revIDLastSave="25" documentId="8_{7D9EBC31-4B3C-40DB-BCF0-8D3405491B67}" xr6:coauthVersionLast="47" xr6:coauthVersionMax="47" xr10:uidLastSave="{85397669-D2F9-49ED-BA88-F6F92DEAA556}"/>
  <workbookProtection workbookAlgorithmName="SHA-512" workbookHashValue="qQmZ6En+LNdDnqsZuTX6GlhRfx2/0mnPfKaNoSgVjVzKbqQHkUhyZsPfhUIPZee8Z1/PO4ej7BfAte3Y/3YkzQ==" workbookSaltValue="V5CSD0EjW0g6ziuQy0/DXA==" workbookSpinCount="100000" lockStructure="1"/>
  <bookViews>
    <workbookView xWindow="-110" yWindow="-110" windowWidth="19420" windowHeight="10420" tabRatio="596" activeTab="1" xr2:uid="{00000000-000D-0000-FFFF-FFFF00000000}"/>
  </bookViews>
  <sheets>
    <sheet name="Disclaimer" sheetId="7" r:id="rId1"/>
    <sheet name="Scoring Grid" sheetId="11" r:id="rId2"/>
    <sheet name="Rents &amp; Affordability" sheetId="6" r:id="rId3"/>
    <sheet name="Project Budget " sheetId="2" r:id="rId4"/>
    <sheet name="Proforma - Residential" sheetId="3" r:id="rId5"/>
    <sheet name="Proforma - Non-Residential" sheetId="4" r:id="rId6"/>
    <sheet name="Drawdown Schedule " sheetId="10" r:id="rId7"/>
  </sheets>
  <externalReferences>
    <externalReference r:id="rId8"/>
  </externalReferences>
  <definedNames>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'Drawdown Schedule '!$B$42:$J$45,'Drawdown Schedule '!$C$12:$D$17,'Drawdown Schedule '!$C$19:$D$24,'Drawdown Schedule '!$C$26:$D$31,'Drawdown Schedule '!$C$33:$D$38,'Drawdown Schedule '!$H$12:$I$17,'Drawdown Schedule '!$H$19:$I$24,'Drawdown Schedule '!$H$26:$I$31,'Drawdown Schedule '!$H$33:$I$38</definedName>
    <definedName name="NPR_Loan" localSheetId="1">'[1]Proforma - Non-Residential'!$B$22:$C$23,'[1]Proforma - Non-Residential'!$B$64:$K$77</definedName>
    <definedName name="NPR_Loan">'Proforma - Non-Residential'!$B$20:$C$21,'Proforma - Non-Residential'!$B$62:$K$76</definedName>
    <definedName name="NRP_Comments">'Proforma - Non-Residential'!$B$78</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definedName>
    <definedName name="NRPFills">'Proforma - Non-Residential'!$D$8:$D$17,'Proforma - Non-Residential'!$D$25:$F$34,'Proforma - Non-Residential'!$G$35,'Proforma - Non-Residential'!$G$37,'Proforma - Non-Residential'!$H$25:$H$38,'Proforma - Non-Residential'!$G$43:$G$47,'Proforma - Non-Residential'!$G$49:$G$54,'Proforma - Non-Residential'!$F$55:$F$56,'Proforma - Non-Residential'!$H$43:$H$56</definedName>
    <definedName name="PB_Comments" localSheetId="1">'[1]Project Budget '!$B$40:$K$44,'[1]Project Budget '!$H$23:$H$32,'[1]Project Budget '!$L$10:$L$19</definedName>
    <definedName name="PB_Comments">'Project Budget '!$L$10:$L$19,'Project Budget '!$H$23:$J$32,'Project Budget '!$B$42:$K$46</definedName>
    <definedName name="PBFills" localSheetId="1">'[1]Project Budget '!$H$5:$I$5,'[1]Project Budget '!$E$10:$E$19,'[1]Project Budget '!$L$10:$L$19,'[1]Project Budget '!$H$23:$H$32,'[1]Project Budget '!$E$23:$E$32,'[1]Project Budget '!$B$40:$K$44</definedName>
    <definedName name="PBFills">'Project Budget '!$H$5:$I$5,'Project Budget '!$E$10:$E$19,'Project Budget '!$L$10:$L$19,'Project Budget '!$E$23:$E$32,'Project Budget '!$H$23:$J$32,'Project Budget '!$B$42:$K$46</definedName>
    <definedName name="PG_Fills" localSheetId="1">'Scoring Grid'!$I$11,'Scoring Grid'!$I$18,'Scoring Grid'!$I$26,'Scoring Grid'!$I$41,'Scoring Grid'!$I$33,'Scoring Grid'!$I$50,'Scoring Grid'!$I$54,'Scoring Grid'!$I$58,'Scoring Grid'!$I$62,'Scoring Grid'!$I$66,'Scoring Grid'!$I$70,'Scoring Grid'!$I$74,'Scoring Grid'!$I$78,'Scoring Grid'!$I$82,'Scoring Grid'!$I$86,'Scoring Grid'!$I$86,'Scoring Grid'!$I$91,'Scoring Grid'!$I$98,'Scoring Grid'!$E$110,'Scoring Grid'!$E$113</definedName>
    <definedName name="PG_Fills">#REF!,#REF!,#REF!,#REF!,#REF!,#REF!,#REF!,#REF!,#REF!,#REF!,#REF!,#REF!,#REF!,#REF!,#REF!,#REF!,#REF!,#REF!,#REF!,#REF!</definedName>
    <definedName name="PR_Loan">'Proforma - Residential'!$B$74:$K$109</definedName>
    <definedName name="R_Units" localSheetId="1">'[1]Rents &amp; Affordability'!$D$37</definedName>
    <definedName name="R_Units">'Rents &amp; Affordability'!$D$53</definedName>
    <definedName name="RA_Fills" localSheetId="1">'[1]Rents &amp; Affordability'!$C$7:$C$9,'[1]Rents &amp; Affordability'!$C$14:$D$27,'[1]Rents &amp; Affordability'!$C$29:$D$31,'[1]Rents &amp; Affordability'!$C$33:$E$35,'[1]Rents &amp; Affordability'!$E$14,'[1]Rents &amp; Affordability'!$E$16,'[1]Rents &amp; Affordability'!$E$18,'[1]Rents &amp; Affordability'!$E$20,'[1]Rents &amp; Affordability'!$E$22,'[1]Rents &amp; Affordability'!$F$23:$F$27,'[1]Rents &amp; Affordability'!$F$29:$G$31,'[1]Rents &amp; Affordability'!$G$23,'[1]Rents &amp; Affordability'!$F$21:$G$21,'[1]Rents &amp; Affordability'!$F$19:$G$19,'[1]Rents &amp; Affordability'!$F$17:$G$17,'[1]Rents &amp; Affordability'!$F$15:$G$15,'[1]Rents &amp; Affordability'!$K$14:$K$27,'[1]Rents &amp; Affordability'!$K$29:$K$31,'[1]Rents &amp; Affordability'!$K$33:$K$35,'[1]Rents &amp; Affordability'!$B$29:$B$31,'[1]Rents &amp; Affordability'!$B$33:$B$35</definedName>
    <definedName name="RA_Fills">'Rents &amp; Affordability'!$C$6:$C$8,'Rents &amp; Affordability'!$C$13:$D$26,'Rents &amp; Affordability'!$C$28:$D$30,'Rents &amp; Affordability'!$C$40:$E$42,'Rents &amp; Affordability'!$E$13,'Rents &amp; Affordability'!$E$15,'Rents &amp; Affordability'!$E$17,'Rents &amp; Affordability'!$E$19,'Rents &amp; Affordability'!$E$21,'Rents &amp; Affordability'!$F$22:$F$26,'Rents &amp; Affordability'!$F$28:$G$30,'Rents &amp; Affordability'!$G$22,'Rents &amp; Affordability'!$F$20:$G$20,'Rents &amp; Affordability'!$F$18:$G$18,'Rents &amp; Affordability'!$F$16:$G$16,'Rents &amp; Affordability'!$F$14:$G$14,'Rents &amp; Affordability'!$K$13:$K$26,'Rents &amp; Affordability'!$K$28:$K$30,'Rents &amp; Affordability'!$K$40:$K$42,'Rents &amp; Affordability'!$B$28:$B$30,'Rents &amp; Affordability'!$B$40:$B$42</definedName>
    <definedName name="RNP_Comments">'Proforma - Residential'!$B$112</definedName>
    <definedName name="RNPFills" localSheetId="1">'[1]Proforma - Residential'!$I$34:$I$40,'[1]Proforma - Residential'!$G$44:$G$48,'[1]Proforma - Residential'!$I$44:$I$54,'[1]Proforma - Residential'!$G$58:$G$59,'[1]Proforma - Residential'!$F$60:$F$62,'[1]Proforma - Residential'!$F$64:$F$69,'[1]Proforma - Residential'!$F$71:$F$72,'[1]Proforma - Residential'!$I$58:$I$72,'[1]Proforma - Residential'!$G$80:$G$81,'[1]Proforma - Residential'!$G$84,'[1]Proforma - Residential'!$B$103:$K$107,'[1]Proforma - Residential'!$C$34:$D$35,'[1]Proforma - Residential'!$G$36,'[1]Proforma - Residential'!$I$27:$I$30,'[1]Proforma - Residential'!$G$28,'[1]Proforma - Residential'!$F$10:$F$19</definedName>
    <definedName name="RNPFills">'Proforma - Residential'!$I$33:$I$39,'Proforma - Residential'!$G$43:$G$47,'Proforma - Residential'!$I$43:$I$50,'Proforma - Residential'!$G$54:$G$55,'Proforma - Residential'!$F$56:$F$58,'Proforma - Residential'!$F$60:$F$65,'Proforma - Residential'!$F$67:$F$68,'Proforma - Residential'!$I$54:$I$68,'Proforma - Residential'!$G$79:$G$80,'Proforma - Residential'!$G$86,'Proforma - Residential'!$B$112:$K$116,'Proforma - Residential'!$C$33:$D$34,'Proforma - Residential'!$G$35,'Proforma - Residential'!$I$26:$I$29,'Proforma - Residential'!$G$27,'Proforma - Residential'!$F$9:$F$18</definedName>
    <definedName name="S_Area" localSheetId="1">'[1]Rents &amp; Affordability'!$C$26</definedName>
    <definedName name="S_Area">'Rents &amp; Affordability'!$C$25</definedName>
    <definedName name="S_Area1">'Rents &amp; Affordability'!$C$25</definedName>
    <definedName name="S_Area2" localSheetId="1">'[1]Rents &amp; Affordability'!$C$27</definedName>
    <definedName name="S_Area2">'Rents &amp; Affordability'!$C$26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1" l="1"/>
  <c r="H26" i="6"/>
  <c r="T26" i="6" s="1"/>
  <c r="H24" i="6"/>
  <c r="Q24" i="6" s="1"/>
  <c r="H22" i="6"/>
  <c r="S26" i="6"/>
  <c r="P26" i="6"/>
  <c r="T25" i="6"/>
  <c r="S25" i="6"/>
  <c r="R25" i="6"/>
  <c r="Q25" i="6"/>
  <c r="P25" i="6"/>
  <c r="T23" i="6"/>
  <c r="S23" i="6"/>
  <c r="R23" i="6"/>
  <c r="Q23" i="6"/>
  <c r="P23" i="6"/>
  <c r="T22" i="6"/>
  <c r="S22" i="6"/>
  <c r="R22" i="6"/>
  <c r="Q22" i="6"/>
  <c r="P22" i="6"/>
  <c r="G25" i="6"/>
  <c r="G23" i="6"/>
  <c r="R24" i="6" l="1"/>
  <c r="S24" i="6"/>
  <c r="Q26" i="6"/>
  <c r="T24" i="6"/>
  <c r="R26" i="6"/>
  <c r="P24" i="6"/>
  <c r="G48" i="3" l="1"/>
  <c r="P51" i="6" l="1"/>
  <c r="P50" i="6"/>
  <c r="P49" i="6"/>
  <c r="P48" i="6"/>
  <c r="P47" i="6"/>
  <c r="P46" i="6"/>
  <c r="P45" i="6"/>
  <c r="P44" i="6"/>
  <c r="C52" i="6" l="1"/>
  <c r="D53" i="6" l="1"/>
  <c r="E26" i="10" l="1"/>
  <c r="H29" i="6" l="1"/>
  <c r="P29" i="6" s="1"/>
  <c r="H16" i="6"/>
  <c r="P16" i="6" s="1"/>
  <c r="I14" i="6" l="1"/>
  <c r="H14" i="6"/>
  <c r="P14" i="6" s="1"/>
  <c r="G65" i="4"/>
  <c r="G64" i="4"/>
  <c r="G25" i="4"/>
  <c r="I49" i="6"/>
  <c r="J49" i="6" s="1"/>
  <c r="I48" i="6"/>
  <c r="J48" i="6" s="1"/>
  <c r="I47" i="6"/>
  <c r="J47" i="6" s="1"/>
  <c r="I46" i="6"/>
  <c r="J46" i="6" s="1"/>
  <c r="I45" i="6"/>
  <c r="J45" i="6" s="1"/>
  <c r="R45" i="6"/>
  <c r="R44" i="6"/>
  <c r="T51" i="6"/>
  <c r="S51" i="6"/>
  <c r="R51" i="6"/>
  <c r="Q51" i="6"/>
  <c r="T50" i="6"/>
  <c r="S50" i="6"/>
  <c r="R50" i="6"/>
  <c r="Q50" i="6"/>
  <c r="T49" i="6"/>
  <c r="S49" i="6"/>
  <c r="R49" i="6"/>
  <c r="Q49" i="6"/>
  <c r="T48" i="6"/>
  <c r="S48" i="6"/>
  <c r="R48" i="6"/>
  <c r="Q48" i="6"/>
  <c r="T47" i="6"/>
  <c r="S47" i="6"/>
  <c r="R47" i="6"/>
  <c r="Q47" i="6"/>
  <c r="T46" i="6"/>
  <c r="S46" i="6"/>
  <c r="R46" i="6"/>
  <c r="Q46" i="6"/>
  <c r="T45" i="6"/>
  <c r="S45" i="6"/>
  <c r="Q45" i="6"/>
  <c r="T44" i="6"/>
  <c r="S44" i="6"/>
  <c r="Q44" i="6"/>
  <c r="I44" i="6" l="1"/>
  <c r="J44" i="6" s="1"/>
  <c r="I50" i="6"/>
  <c r="J50" i="6" s="1"/>
  <c r="I51" i="6"/>
  <c r="J51" i="6" s="1"/>
  <c r="H37" i="6"/>
  <c r="I37" i="6"/>
  <c r="J37" i="6" s="1"/>
  <c r="H38" i="6"/>
  <c r="I38" i="6"/>
  <c r="J38" i="6" s="1"/>
  <c r="H36" i="6"/>
  <c r="I36" i="6"/>
  <c r="J36" i="6" s="1"/>
  <c r="H39" i="6"/>
  <c r="I39" i="6"/>
  <c r="J39" i="6" s="1"/>
  <c r="H40" i="6"/>
  <c r="I40" i="6"/>
  <c r="J40" i="6" s="1"/>
  <c r="H41" i="6"/>
  <c r="I41" i="6"/>
  <c r="J41" i="6" s="1"/>
  <c r="R41" i="6"/>
  <c r="H42" i="6"/>
  <c r="I42" i="6"/>
  <c r="J42" i="6" s="1"/>
  <c r="I35" i="6"/>
  <c r="J35" i="6" s="1"/>
  <c r="H35" i="6"/>
  <c r="P35" i="6" s="1"/>
  <c r="I34" i="6"/>
  <c r="J34" i="6" s="1"/>
  <c r="H34" i="6"/>
  <c r="P34" i="6" s="1"/>
  <c r="I33" i="6"/>
  <c r="J33" i="6" s="1"/>
  <c r="H33" i="6"/>
  <c r="P33" i="6" s="1"/>
  <c r="I32" i="6"/>
  <c r="J32" i="6" s="1"/>
  <c r="H32" i="6"/>
  <c r="P32" i="6" s="1"/>
  <c r="I31" i="6"/>
  <c r="J31" i="6" s="1"/>
  <c r="H31" i="6"/>
  <c r="P31" i="6" s="1"/>
  <c r="Q42" i="6" l="1"/>
  <c r="P42" i="6"/>
  <c r="S41" i="6"/>
  <c r="P41" i="6"/>
  <c r="S40" i="6"/>
  <c r="P40" i="6"/>
  <c r="S39" i="6"/>
  <c r="P39" i="6"/>
  <c r="S36" i="6"/>
  <c r="P36" i="6"/>
  <c r="S38" i="6"/>
  <c r="P38" i="6"/>
  <c r="S37" i="6"/>
  <c r="P37" i="6"/>
  <c r="R40" i="6"/>
  <c r="Q40" i="6"/>
  <c r="Q41" i="6"/>
  <c r="R36" i="6"/>
  <c r="R38" i="6"/>
  <c r="R37" i="6"/>
  <c r="Q36" i="6"/>
  <c r="Q38" i="6"/>
  <c r="Q37" i="6"/>
  <c r="S42" i="6"/>
  <c r="R42" i="6"/>
  <c r="R39" i="6"/>
  <c r="Q39" i="6"/>
  <c r="T42" i="6"/>
  <c r="T41" i="6"/>
  <c r="T40" i="6"/>
  <c r="T39" i="6"/>
  <c r="T36" i="6"/>
  <c r="T38" i="6"/>
  <c r="T37" i="6"/>
  <c r="T33" i="6"/>
  <c r="S33" i="6"/>
  <c r="R33" i="6"/>
  <c r="Q33" i="6"/>
  <c r="T34" i="6"/>
  <c r="S34" i="6"/>
  <c r="R34" i="6"/>
  <c r="Q34" i="6"/>
  <c r="T35" i="6"/>
  <c r="S35" i="6"/>
  <c r="R35" i="6"/>
  <c r="Q35" i="6"/>
  <c r="T31" i="6"/>
  <c r="S31" i="6"/>
  <c r="R31" i="6"/>
  <c r="Q31" i="6"/>
  <c r="T32" i="6"/>
  <c r="S32" i="6"/>
  <c r="R32" i="6"/>
  <c r="Q32" i="6"/>
  <c r="C53" i="2"/>
  <c r="E53" i="2" l="1"/>
  <c r="C52" i="2"/>
  <c r="F104" i="11"/>
  <c r="F103" i="11"/>
  <c r="J98" i="11"/>
  <c r="K98" i="11" s="1"/>
  <c r="J91" i="11"/>
  <c r="J86" i="11"/>
  <c r="K86" i="11" s="1"/>
  <c r="J82" i="11"/>
  <c r="K82" i="11" s="1"/>
  <c r="J78" i="11"/>
  <c r="K78" i="11" s="1"/>
  <c r="J74" i="11"/>
  <c r="K74" i="11" s="1"/>
  <c r="J70" i="11"/>
  <c r="K70" i="11" s="1"/>
  <c r="J66" i="11"/>
  <c r="K66" i="11" s="1"/>
  <c r="J62" i="11"/>
  <c r="K62" i="11" s="1"/>
  <c r="J58" i="11"/>
  <c r="K58" i="11" s="1"/>
  <c r="J54" i="11"/>
  <c r="K54" i="11" s="1"/>
  <c r="J50" i="11"/>
  <c r="K50" i="11" s="1"/>
  <c r="G49" i="11"/>
  <c r="J41" i="11"/>
  <c r="K41" i="11" s="1"/>
  <c r="K40" i="11" s="1"/>
  <c r="L40" i="11" s="1"/>
  <c r="G40" i="11"/>
  <c r="K33" i="11"/>
  <c r="G32" i="11"/>
  <c r="J26" i="11"/>
  <c r="G25" i="11"/>
  <c r="J18" i="11"/>
  <c r="K18" i="11" s="1"/>
  <c r="J11" i="11"/>
  <c r="K11" i="11" s="1"/>
  <c r="K32" i="11" l="1"/>
  <c r="L32" i="11" s="1"/>
  <c r="C189" i="11"/>
  <c r="K26" i="11"/>
  <c r="K25" i="11" s="1"/>
  <c r="L25" i="11" s="1"/>
  <c r="J90" i="11"/>
  <c r="K91" i="11"/>
  <c r="K90" i="11" s="1"/>
  <c r="K49" i="11"/>
  <c r="L49" i="11" s="1"/>
  <c r="L10" i="11"/>
  <c r="K10" i="11"/>
  <c r="J32" i="11"/>
  <c r="J49" i="11"/>
  <c r="J10" i="11"/>
  <c r="J25" i="11"/>
  <c r="J40" i="11"/>
  <c r="I26" i="6"/>
  <c r="I21" i="6"/>
  <c r="K104" i="11" l="1"/>
  <c r="L104" i="11" s="1"/>
  <c r="L90" i="11"/>
  <c r="K103" i="11"/>
  <c r="G37" i="3"/>
  <c r="L103" i="11" l="1"/>
  <c r="K121" i="11" s="1"/>
  <c r="K116" i="11" s="1"/>
  <c r="I112" i="11" l="1"/>
  <c r="I24" i="6"/>
  <c r="J24" i="6" s="1"/>
  <c r="I25" i="6"/>
  <c r="J25" i="6" s="1"/>
  <c r="J26" i="6"/>
  <c r="I39" i="10" l="1"/>
  <c r="D39" i="10"/>
  <c r="I32" i="10"/>
  <c r="D32" i="10"/>
  <c r="I25" i="10"/>
  <c r="D25" i="10"/>
  <c r="I18" i="10"/>
  <c r="D18" i="10"/>
  <c r="B15" i="4" l="1"/>
  <c r="B16" i="4"/>
  <c r="B16" i="3"/>
  <c r="B17" i="3"/>
  <c r="G30" i="4"/>
  <c r="G28" i="4"/>
  <c r="G29" i="4"/>
  <c r="G31" i="4"/>
  <c r="G32" i="4"/>
  <c r="G33" i="4"/>
  <c r="G34" i="4"/>
  <c r="I30" i="6" l="1"/>
  <c r="J30" i="6" s="1"/>
  <c r="H30" i="6"/>
  <c r="P30" i="6" s="1"/>
  <c r="I29" i="6"/>
  <c r="J29" i="6" s="1"/>
  <c r="I28" i="6"/>
  <c r="J28" i="6" s="1"/>
  <c r="H28" i="6"/>
  <c r="P28" i="6" s="1"/>
  <c r="J21" i="6"/>
  <c r="I22" i="6"/>
  <c r="J22" i="6" s="1"/>
  <c r="Q29" i="6" l="1"/>
  <c r="T29" i="6"/>
  <c r="S29" i="6"/>
  <c r="R29" i="6"/>
  <c r="R28" i="6"/>
  <c r="Q28" i="6"/>
  <c r="T28" i="6"/>
  <c r="S28" i="6"/>
  <c r="T30" i="6"/>
  <c r="S30" i="6"/>
  <c r="R30" i="6"/>
  <c r="Q30" i="6"/>
  <c r="I13" i="6"/>
  <c r="J13" i="6" s="1"/>
  <c r="B4" i="10" l="1"/>
  <c r="J14" i="6" l="1"/>
  <c r="R14" i="6" l="1"/>
  <c r="T14" i="6"/>
  <c r="Q14" i="6"/>
  <c r="S14" i="6"/>
  <c r="I20" i="6" l="1"/>
  <c r="J20" i="6" s="1"/>
  <c r="I18" i="6"/>
  <c r="J18" i="6" s="1"/>
  <c r="I16" i="6"/>
  <c r="J16" i="6" s="1"/>
  <c r="H20" i="6" l="1"/>
  <c r="P20" i="6" s="1"/>
  <c r="H18" i="6"/>
  <c r="P18" i="6" s="1"/>
  <c r="I23" i="6"/>
  <c r="J23" i="6" s="1"/>
  <c r="I19" i="6"/>
  <c r="J19" i="6" s="1"/>
  <c r="I17" i="6"/>
  <c r="J17" i="6" s="1"/>
  <c r="I15" i="6"/>
  <c r="J15" i="6" s="1"/>
  <c r="V53" i="6" l="1"/>
  <c r="Y22" i="6" s="1"/>
  <c r="J52" i="6"/>
  <c r="S18" i="6"/>
  <c r="R18" i="6"/>
  <c r="Q18" i="6"/>
  <c r="T18" i="6"/>
  <c r="R20" i="6"/>
  <c r="Q20" i="6"/>
  <c r="T20" i="6"/>
  <c r="S20" i="6"/>
  <c r="T16" i="6"/>
  <c r="Q16" i="6"/>
  <c r="S16" i="6"/>
  <c r="R16" i="6"/>
  <c r="J5" i="2"/>
  <c r="E5" i="2" s="1"/>
  <c r="S52" i="6" l="1"/>
  <c r="Q52" i="6"/>
  <c r="Q53" i="6" s="1"/>
  <c r="R52" i="6"/>
  <c r="T52" i="6"/>
  <c r="R58" i="6"/>
  <c r="Y33" i="6" s="1"/>
  <c r="P58" i="6"/>
  <c r="Y32" i="6" s="1"/>
  <c r="V54" i="6"/>
  <c r="P53" i="6"/>
  <c r="G48" i="4"/>
  <c r="E36" i="4"/>
  <c r="D36" i="4"/>
  <c r="G27" i="4"/>
  <c r="G26" i="4"/>
  <c r="B17" i="4"/>
  <c r="B14" i="4"/>
  <c r="G34" i="3"/>
  <c r="G33" i="3"/>
  <c r="B18" i="3"/>
  <c r="B15" i="3"/>
  <c r="E20" i="2"/>
  <c r="R53" i="6"/>
  <c r="E33" i="2" l="1"/>
  <c r="V47" i="6"/>
  <c r="V48" i="6" s="1"/>
  <c r="C187" i="11" s="1"/>
  <c r="C191" i="11" s="1"/>
  <c r="Y34" i="6"/>
  <c r="X35" i="6" s="1"/>
  <c r="G36" i="3"/>
  <c r="Y23" i="6"/>
  <c r="X24" i="6" s="1"/>
  <c r="S53" i="6"/>
  <c r="T53" i="6"/>
  <c r="G26" i="3"/>
  <c r="E7" i="2"/>
  <c r="C5" i="3"/>
  <c r="G36" i="4"/>
  <c r="G38" i="3" l="1"/>
  <c r="G39" i="3" s="1"/>
  <c r="F55" i="3"/>
  <c r="G61" i="3"/>
  <c r="G60" i="3"/>
  <c r="G57" i="3"/>
  <c r="G63" i="3"/>
  <c r="G58" i="3"/>
  <c r="G64" i="3"/>
  <c r="F54" i="3"/>
  <c r="G65" i="3"/>
  <c r="G62" i="3"/>
  <c r="G56" i="3"/>
  <c r="F25" i="2"/>
  <c r="F29" i="2"/>
  <c r="F26" i="2"/>
  <c r="F30" i="2"/>
  <c r="F27" i="2"/>
  <c r="F31" i="2"/>
  <c r="F28" i="2"/>
  <c r="F32" i="2"/>
  <c r="F33" i="2"/>
  <c r="R64" i="6"/>
  <c r="R63" i="6"/>
  <c r="R66" i="6"/>
  <c r="R65" i="6"/>
  <c r="R62" i="6"/>
  <c r="F17" i="2"/>
  <c r="F18" i="2"/>
  <c r="G38" i="4"/>
  <c r="G39" i="4" s="1"/>
  <c r="F13" i="2"/>
  <c r="F24" i="2"/>
  <c r="F12" i="2"/>
  <c r="F15" i="2"/>
  <c r="F14" i="2"/>
  <c r="F19" i="2"/>
  <c r="F23" i="2"/>
  <c r="F11" i="2"/>
  <c r="F10" i="2"/>
  <c r="F20" i="2"/>
  <c r="F16" i="2"/>
  <c r="C198" i="11" l="1"/>
  <c r="E198" i="11" s="1"/>
  <c r="C196" i="11"/>
  <c r="E196" i="11" s="1"/>
  <c r="C200" i="11"/>
  <c r="E200" i="11" s="1"/>
  <c r="K122" i="11" s="1"/>
  <c r="K118" i="11" s="1"/>
  <c r="G59" i="3"/>
  <c r="F59" i="3" s="1"/>
  <c r="G55" i="4"/>
  <c r="G56" i="4"/>
  <c r="K117" i="11" l="1"/>
  <c r="C74" i="2" s="1"/>
  <c r="D74" i="2" s="1"/>
  <c r="D62" i="2" s="1"/>
  <c r="G57" i="4"/>
  <c r="G59" i="4" s="1"/>
  <c r="C35" i="2" l="1"/>
  <c r="D35" i="2" s="1"/>
  <c r="C62" i="2"/>
  <c r="G28" i="3"/>
  <c r="G29" i="3" s="1"/>
  <c r="E35" i="2" l="1"/>
  <c r="E37" i="2" s="1"/>
  <c r="D75" i="2" s="1"/>
  <c r="G50" i="3"/>
  <c r="G66" i="3" s="1"/>
  <c r="H6" i="2"/>
  <c r="I6" i="2"/>
  <c r="F57" i="2" s="1"/>
  <c r="F37" i="2" l="1"/>
  <c r="F35" i="2"/>
  <c r="D63" i="2"/>
  <c r="C75" i="2"/>
  <c r="C63" i="2" s="1"/>
  <c r="E63" i="2" s="1"/>
  <c r="G67" i="3"/>
  <c r="G68" i="3"/>
  <c r="O22" i="2"/>
  <c r="O23" i="2" s="1"/>
  <c r="C4" i="4"/>
  <c r="H74" i="2"/>
  <c r="I74" i="2" s="1"/>
  <c r="I35" i="2"/>
  <c r="I37" i="2"/>
  <c r="H11" i="2"/>
  <c r="E74" i="2"/>
  <c r="F74" i="2" s="1"/>
  <c r="H35" i="2"/>
  <c r="H37" i="2"/>
  <c r="I16" i="2"/>
  <c r="I18" i="2"/>
  <c r="I17" i="2"/>
  <c r="H18" i="2"/>
  <c r="H17" i="2"/>
  <c r="H12" i="2"/>
  <c r="H10" i="2"/>
  <c r="C4" i="3"/>
  <c r="I11" i="2"/>
  <c r="I14" i="2"/>
  <c r="I13" i="2"/>
  <c r="H19" i="2"/>
  <c r="H16" i="2"/>
  <c r="J6" i="2"/>
  <c r="E6" i="2" s="1"/>
  <c r="I10" i="2"/>
  <c r="H15" i="2"/>
  <c r="H14" i="2"/>
  <c r="H13" i="2"/>
  <c r="I15" i="2"/>
  <c r="I19" i="2"/>
  <c r="I12" i="2"/>
  <c r="G69" i="3" l="1"/>
  <c r="F69" i="3" s="1"/>
  <c r="C15" i="4"/>
  <c r="C11" i="4"/>
  <c r="C14" i="4"/>
  <c r="C10" i="4"/>
  <c r="C17" i="4"/>
  <c r="C13" i="4"/>
  <c r="C9" i="4"/>
  <c r="C16" i="4"/>
  <c r="C12" i="4"/>
  <c r="C8" i="4"/>
  <c r="J35" i="2"/>
  <c r="J37" i="2"/>
  <c r="E75" i="2"/>
  <c r="F75" i="2" s="1"/>
  <c r="H75" i="2"/>
  <c r="J18" i="2"/>
  <c r="J16" i="2"/>
  <c r="J12" i="2"/>
  <c r="E16" i="3"/>
  <c r="D16" i="3" s="1"/>
  <c r="E17" i="3"/>
  <c r="D17" i="3" s="1"/>
  <c r="J17" i="2"/>
  <c r="E9" i="3"/>
  <c r="D9" i="3" s="1"/>
  <c r="J14" i="2"/>
  <c r="E18" i="3"/>
  <c r="D18" i="3" s="1"/>
  <c r="E10" i="3"/>
  <c r="D10" i="3" s="1"/>
  <c r="J11" i="2"/>
  <c r="J19" i="2"/>
  <c r="E13" i="3"/>
  <c r="D13" i="3" s="1"/>
  <c r="E14" i="3"/>
  <c r="D14" i="3" s="1"/>
  <c r="E15" i="3"/>
  <c r="D15" i="3" s="1"/>
  <c r="E11" i="3"/>
  <c r="D11" i="3" s="1"/>
  <c r="E12" i="3"/>
  <c r="D12" i="3" s="1"/>
  <c r="J13" i="2"/>
  <c r="J15" i="2"/>
  <c r="I20" i="2"/>
  <c r="J10" i="2"/>
  <c r="H20" i="2"/>
  <c r="J69" i="3" l="1"/>
  <c r="G71" i="3"/>
  <c r="I75" i="2"/>
  <c r="C21" i="4" s="1"/>
  <c r="E19" i="3"/>
  <c r="J20" i="2"/>
  <c r="G107" i="3" l="1"/>
  <c r="C21" i="3"/>
  <c r="D19" i="3"/>
  <c r="E19" i="10" l="1"/>
  <c r="E20" i="10" s="1"/>
  <c r="E21" i="10" s="1"/>
  <c r="E22" i="10" s="1"/>
  <c r="E23" i="10" s="1"/>
  <c r="E24" i="10" s="1"/>
  <c r="E25" i="10"/>
  <c r="J19" i="10" l="1"/>
  <c r="J20" i="10" s="1"/>
  <c r="J21" i="10" s="1"/>
  <c r="J22" i="10" s="1"/>
  <c r="J23" i="10" s="1"/>
  <c r="J24" i="10" s="1"/>
  <c r="J25" i="10"/>
  <c r="E27" i="10"/>
  <c r="E28" i="10" s="1"/>
  <c r="E29" i="10" s="1"/>
  <c r="E30" i="10" s="1"/>
  <c r="E31" i="10" s="1"/>
  <c r="E32" i="10"/>
  <c r="E33" i="10" s="1"/>
  <c r="E34" i="10" s="1"/>
  <c r="E35" i="10" s="1"/>
  <c r="E36" i="10" s="1"/>
  <c r="E37" i="10" s="1"/>
  <c r="E38" i="10" s="1"/>
  <c r="J26" i="10" l="1"/>
  <c r="J27" i="10" s="1"/>
  <c r="J28" i="10" s="1"/>
  <c r="J29" i="10" s="1"/>
  <c r="J30" i="10" s="1"/>
  <c r="J31" i="10" s="1"/>
  <c r="J32" i="10"/>
  <c r="J33" i="10" s="1"/>
  <c r="J34" i="10" s="1"/>
  <c r="J35" i="10" s="1"/>
  <c r="J36" i="10" s="1"/>
  <c r="J37" i="10" s="1"/>
  <c r="J38" i="10" s="1"/>
  <c r="J13" i="10" l="1"/>
  <c r="J14" i="10" s="1"/>
  <c r="J15" i="10" s="1"/>
  <c r="J16" i="10" s="1"/>
  <c r="J17" i="10" s="1"/>
  <c r="E13" i="10" l="1"/>
  <c r="E14" i="10" s="1"/>
  <c r="E15" i="10" s="1"/>
  <c r="E16" i="10" s="1"/>
  <c r="E17" i="10" s="1"/>
  <c r="C18" i="4" l="1"/>
  <c r="C20" i="4" s="1"/>
  <c r="G63" i="4" l="1"/>
  <c r="G66" i="4" l="1"/>
  <c r="G67" i="4" s="1"/>
  <c r="G68" i="4" s="1"/>
  <c r="G69" i="4" s="1"/>
  <c r="G70" i="4"/>
  <c r="G72" i="4" s="1"/>
  <c r="I76" i="2" l="1"/>
  <c r="C22" i="3"/>
  <c r="G78" i="3" s="1"/>
  <c r="G96" i="3" s="1"/>
  <c r="G99" i="3" s="1"/>
  <c r="C57" i="2"/>
  <c r="E57" i="2" s="1"/>
  <c r="G73" i="4"/>
  <c r="G74" i="4" s="1"/>
  <c r="G75" i="4" s="1"/>
  <c r="G81" i="3" l="1"/>
  <c r="G82" i="3" s="1"/>
  <c r="G94" i="3" s="1"/>
  <c r="C56" i="2" s="1"/>
  <c r="F76" i="2"/>
  <c r="G106" i="3"/>
  <c r="I106" i="3" s="1"/>
  <c r="G95" i="3"/>
  <c r="G100" i="3"/>
  <c r="G101" i="3" s="1"/>
  <c r="G105" i="3"/>
  <c r="G108" i="3" s="1"/>
  <c r="G93" i="3" l="1"/>
  <c r="C58" i="2" s="1"/>
  <c r="E56" i="2"/>
  <c r="G102" i="3"/>
  <c r="E58" i="2" l="1"/>
  <c r="E64" i="2"/>
  <c r="D76" i="2" l="1"/>
  <c r="D64" i="2" s="1"/>
  <c r="E76" i="2" l="1"/>
  <c r="H76" i="2"/>
  <c r="D77" i="2"/>
  <c r="C76" i="2"/>
  <c r="C64" i="2" l="1"/>
  <c r="C70" i="2"/>
  <c r="C69" i="2"/>
  <c r="D69" i="2" s="1"/>
  <c r="E65" i="2"/>
  <c r="C71" i="2"/>
  <c r="D65" i="2"/>
  <c r="C77" i="2"/>
  <c r="C65" i="2" s="1"/>
  <c r="D71" i="2" l="1"/>
  <c r="B6" i="10"/>
  <c r="B5" i="10"/>
  <c r="D70" i="2"/>
  <c r="J12" i="10" l="1"/>
  <c r="J18" i="10" s="1"/>
  <c r="E12" i="10"/>
  <c r="E18" i="10"/>
  <c r="E39" i="10"/>
  <c r="J3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barichar</author>
    <author>akearns</author>
  </authors>
  <commentList>
    <comment ref="B32" authorId="0" shapeId="0" xr:uid="{00000000-0006-0000-0300-000001000000}">
      <text>
        <r>
          <rPr>
            <sz val="11"/>
            <color indexed="81"/>
            <rFont val="Tahoma"/>
            <family val="2"/>
          </rPr>
          <t>CMHC SEED loan will be repaid by the first advance of project funds and should not be included as a source of funds.</t>
        </r>
        <r>
          <rPr>
            <sz val="9"/>
            <color indexed="81"/>
            <rFont val="Tahoma"/>
            <family val="2"/>
          </rPr>
          <t xml:space="preserve">
</t>
        </r>
      </text>
    </comment>
    <comment ref="A73" authorId="1" shapeId="0" xr:uid="{00000000-0006-0000-0300-000002000000}">
      <text>
        <r>
          <rPr>
            <b/>
            <sz val="9"/>
            <color indexed="81"/>
            <rFont val="Tahoma"/>
            <family val="2"/>
          </rPr>
          <t>akearns:</t>
        </r>
        <r>
          <rPr>
            <sz val="9"/>
            <color indexed="81"/>
            <rFont val="Tahoma"/>
            <family val="2"/>
          </rPr>
          <t xml:space="preserve">
Unhide rows 54-62. Scoring should be clearer to clients.</t>
        </r>
      </text>
    </comment>
  </commentList>
</comments>
</file>

<file path=xl/sharedStrings.xml><?xml version="1.0" encoding="utf-8"?>
<sst xmlns="http://schemas.openxmlformats.org/spreadsheetml/2006/main" count="695" uniqueCount="478">
  <si>
    <t>National Housing Co-investment Fund</t>
  </si>
  <si>
    <t>Viability Assessment Calculator and Scoring Grid</t>
  </si>
  <si>
    <t>File Type</t>
  </si>
  <si>
    <t>New Construction</t>
  </si>
  <si>
    <t xml:space="preserve">Version </t>
  </si>
  <si>
    <r>
      <rPr>
        <b/>
        <u/>
        <sz val="11"/>
        <color theme="1"/>
        <rFont val="Calibri"/>
        <family val="2"/>
        <scheme val="minor"/>
      </rPr>
      <t>Legal Disclaimer and Notice</t>
    </r>
    <r>
      <rPr>
        <sz val="11"/>
        <color theme="1"/>
        <rFont val="Calibri"/>
        <family val="2"/>
        <scheme val="minor"/>
      </rPr>
      <t xml:space="preserve">  - The Financial Viability Assessment Calculator and Scoring Grid is for general illustrative and estimation purposes only. The amounts it projects are based upon the information provided and the assumptions and estimates made by the model.  CMHC does not guarantee these projections. They are not intended to provide financial or other advice on particular housing projects and they should not be relied upon in that regard.  Neither CMHC nor any of its employees or advisors shall have any liability for the accuracy of the projections contained in the tool or for any damage caused by the use of the information.   The use of this assessment tool and its results with regard to any housing project do not oblige CMHC to insure the project financing nor provide funding for the housing project under this initiative or under any other CMHC program or initiative.  You are encouraged to contact your local CMHC Specialist for assistance with this tool.</t>
    </r>
  </si>
  <si>
    <t>The Financial Viability Assessment Calculator and Scoring Grid is protected by copyright and is subject to the protection of intellectual property laws. Users are authorized to download the assessment tool for its use in relation to the National Housing Co-Investment Fund only and may not further copy, reproduce, modify or distribute the assessment tool without the prior written consent of CMHC.</t>
  </si>
  <si>
    <t>Tips</t>
  </si>
  <si>
    <t>a</t>
  </si>
  <si>
    <t>Connect with a local CMHC Specialist</t>
  </si>
  <si>
    <t>Review the NHCF Product Highlight Sheet</t>
  </si>
  <si>
    <t>Review the NHCF Funding Eligibility document</t>
  </si>
  <si>
    <t>Instructions and Helpful Tips have been provided to help you navigate the tool</t>
  </si>
  <si>
    <t>The yellow highlighted fields throughout the workbook need to be completed as accurately as possible</t>
  </si>
  <si>
    <t xml:space="preserve">Note: Only YELLOW highlighted fields that are applicable need to be input. </t>
  </si>
  <si>
    <t>National Housing Co-investment Fund (NHCF) Prioritization Scoring: New Construction</t>
  </si>
  <si>
    <t>INSTRUCTIONS</t>
  </si>
  <si>
    <t>1) Review the NHCF Product Highlight Sheet (Click this link)</t>
  </si>
  <si>
    <t>2) Answer each question as accurately as possible, by selecting the correct option from the drop-down menu</t>
  </si>
  <si>
    <r>
      <t xml:space="preserve">3) Under "Eligible Funding Results" at the bottom of the page, select your </t>
    </r>
    <r>
      <rPr>
        <b/>
        <sz val="14"/>
        <color theme="1"/>
        <rFont val="Calibri"/>
        <family val="2"/>
      </rPr>
      <t>organization type</t>
    </r>
    <r>
      <rPr>
        <sz val="14"/>
        <color theme="1"/>
        <rFont val="Calibri"/>
        <family val="2"/>
        <scheme val="minor"/>
      </rPr>
      <t xml:space="preserve"> from the drop-down list</t>
    </r>
  </si>
  <si>
    <t>4) The maximum NHCF funding that your project is eligible for will be displayed under "Eligible Funding Results" at the bottom of the page</t>
  </si>
  <si>
    <t>Weight</t>
  </si>
  <si>
    <t>Maximum Points Available</t>
  </si>
  <si>
    <t>Answer</t>
  </si>
  <si>
    <t>Score</t>
  </si>
  <si>
    <t>% of Max. Score</t>
  </si>
  <si>
    <r>
      <t xml:space="preserve">Affordability (See </t>
    </r>
    <r>
      <rPr>
        <b/>
        <sz val="9.9"/>
        <color rgb="FFC00000"/>
        <rFont val="Calibri"/>
        <family val="2"/>
      </rPr>
      <t>Test 1</t>
    </r>
    <r>
      <rPr>
        <b/>
        <sz val="11"/>
        <color rgb="FFC00000"/>
        <rFont val="Calibri"/>
        <family val="2"/>
        <scheme val="minor"/>
      </rPr>
      <t xml:space="preserve"> &amp; 2 </t>
    </r>
    <r>
      <rPr>
        <b/>
        <sz val="11"/>
        <color theme="1"/>
        <rFont val="Calibri"/>
        <family val="2"/>
        <scheme val="minor"/>
      </rPr>
      <t>in the Rents &amp; Affordability Tab)</t>
    </r>
  </si>
  <si>
    <t xml:space="preserve">What percentage of units are at rental costs less than 80% of median market rent? </t>
  </si>
  <si>
    <t>¢</t>
  </si>
  <si>
    <t xml:space="preserve">1.     30% of units are at rental cost of less than 80% of Median Market Rent </t>
  </si>
  <si>
    <t xml:space="preserve">2.     31% to 40% of units at rental cost of less than 80% of Median Market Rent </t>
  </si>
  <si>
    <t xml:space="preserve">3.     41% to 45% of units at rental cost of less than 80% of Median Market Rent </t>
  </si>
  <si>
    <t xml:space="preserve">4.     46% to 50% of units at rental cost of less than 80% of Median Market Rent </t>
  </si>
  <si>
    <t xml:space="preserve">5.     Above 50% of units at rental cost of less than 80% of Median Market Rent </t>
  </si>
  <si>
    <t>For units that are designated as affordable, what is the average rental amount?</t>
  </si>
  <si>
    <r>
      <t xml:space="preserve">1.      Designated affordable units, on average, are </t>
    </r>
    <r>
      <rPr>
        <u/>
        <sz val="11"/>
        <color theme="1"/>
        <rFont val="Calibri"/>
        <family val="2"/>
        <scheme val="minor"/>
      </rPr>
      <t>below</t>
    </r>
    <r>
      <rPr>
        <sz val="11"/>
        <color theme="1"/>
        <rFont val="Calibri"/>
        <family val="2"/>
        <scheme val="minor"/>
      </rPr>
      <t xml:space="preserve"> 80% of the Median Market Rent</t>
    </r>
  </si>
  <si>
    <t>2.      Designated affordable units, on average, are within 70 - 79% of the Median Market Rent</t>
  </si>
  <si>
    <t>3.      Designated affordable units, on average, are within 60 - 69% of the Median Market Rent</t>
  </si>
  <si>
    <t>4.      Designated affordable units, on average, are within 50 - 59% of the Median Market Rent</t>
  </si>
  <si>
    <t>5.      Designated affordable units, on average, are below 50% of the Median Market Rent</t>
  </si>
  <si>
    <t>Accessibility (Click here for detailed NHCF Requirements)</t>
  </si>
  <si>
    <t>What percentage of units meet accessibility standards as outlined by the NHS Requirements?</t>
  </si>
  <si>
    <t>1. Barrier free common areas and 20% of units meet accessibility standards OR Full universal design and 0% of units meet accessibility standards</t>
  </si>
  <si>
    <t>2. Barrier free common areas and 21-25% of units meet accessibility standards OR Full universal design and 1-10% of units meet accessibility standards</t>
  </si>
  <si>
    <t>3. Barrier free common areas and 26-30% of units meet accessibility standards OR Full universal design and 11-20% of units meet accessibility standards</t>
  </si>
  <si>
    <t>4.  Barrier free common areas and 31%+ of units meet accessibility standards OR Full universal design and 21%+ of units meet accessibility standards</t>
  </si>
  <si>
    <t>Environmental Efficiency  (Click here for detailed NHCF Requirements)</t>
  </si>
  <si>
    <t>What percentage reduction in operating energy consumption and greenhouse gas emissions will your project achieve, relative to the 2015 NECB (or 2017 NECB)and outlined by the NHS Requirements?</t>
  </si>
  <si>
    <t>1.  Minimum 25% reduction from 2015 NECB ( 15% from 2017 NECB) in operating energy consumption and greenhouse gas emissions</t>
  </si>
  <si>
    <t>2.  26 - 35% reduction from 2015 NECB ( 16 - 25% from 2017 NECB) in operating energy consumption and greenhouse gas emissions</t>
  </si>
  <si>
    <t>4.  41 - 55% reduction from 2015 NECB ( 31 - 45% from 2017 NECB) in operating energy consumption and greenhouse gas emissions</t>
  </si>
  <si>
    <t xml:space="preserve">5.  over 55% reduction from 2015 NECB ( over 45% from 2017 NECB) in operating energy consumption and greenhouse gas emissions </t>
  </si>
  <si>
    <t>6.  Construction: Net zero</t>
  </si>
  <si>
    <t>Partnerships</t>
  </si>
  <si>
    <t>What percentage of costs will be covered by financial support received from others?</t>
  </si>
  <si>
    <t>1. 10% or less of project costs are  covered from other sources.</t>
  </si>
  <si>
    <t>2.  11% to 25% of project costs are covered from other sources.</t>
  </si>
  <si>
    <t>3.  26% to 40% of project costs are covered from other sources.</t>
  </si>
  <si>
    <t>4.  41% to 55% of project costs are covered from other sources.</t>
  </si>
  <si>
    <t>5.  56% to 75% of project costs are covered from other sources.</t>
  </si>
  <si>
    <t>6.  More than 75% of project costs are covered from other sources.</t>
  </si>
  <si>
    <t>Proximity to Amenities</t>
  </si>
  <si>
    <t>Is the project within 1 kilometer of a public transit station or bus stop?</t>
  </si>
  <si>
    <t>Yes</t>
  </si>
  <si>
    <t>No</t>
  </si>
  <si>
    <t>Is the project within 1 kilometer of a grocery store?</t>
  </si>
  <si>
    <t>Is the project within 1 kilometer of a neighborhood park?</t>
  </si>
  <si>
    <t>Is the project within 1 kilometer of a pharmacy?</t>
  </si>
  <si>
    <t>Is the project within 1 kilometer of a community centre?</t>
  </si>
  <si>
    <t>Is the project within 1.5 kilometers of a publically funded elementary school?</t>
  </si>
  <si>
    <t>Is the project within 1.5 kilometers of a public library?</t>
  </si>
  <si>
    <t>Is the project within 1.5 kilometers of a child care centre?</t>
  </si>
  <si>
    <t>Is the project within 3 kilometers of  health care services or a hospital?</t>
  </si>
  <si>
    <t>Is the project within 10 kilometers of an area with job opportunities (e.g. business district, commercial strip, industrial site)?</t>
  </si>
  <si>
    <r>
      <t xml:space="preserve">Priority Groups and Onsite Support </t>
    </r>
    <r>
      <rPr>
        <b/>
        <sz val="9.9"/>
        <color rgb="FFC00000"/>
        <rFont val="Calibri"/>
        <family val="2"/>
      </rPr>
      <t>(See NHCF Product Highlight Sheet)</t>
    </r>
  </si>
  <si>
    <t xml:space="preserve">What percentage of units in your project are specifically dedicated to meeting the needs of NHS priority groups or vulnerable populations as outlined by the NHCF Program Highlight Sheet. </t>
  </si>
  <si>
    <t>1. there are no units dedicated to meeting the needs of priority groups or vulnerable populations</t>
  </si>
  <si>
    <t>2.  1% to 20% of units are dedicated to meeting the needs of priority groups or vulnerable populations</t>
  </si>
  <si>
    <t>3.  21% to 35% of units are dedicated to meeting the needs of priority groups or vulnerable populations</t>
  </si>
  <si>
    <t>4.  36% to 50% of units are dedicated to meeting the needs of priority groups or vulnerable populations</t>
  </si>
  <si>
    <t>5.  More than 50% of units are dedicated to meeting the needs of priority groups or vulnerable populations</t>
  </si>
  <si>
    <t>Will there be integrated support or services available for tenants onsite?</t>
  </si>
  <si>
    <t>1.  There will be no  integrated supports / services for tenants onsite.</t>
  </si>
  <si>
    <t>2.  There will be part-time integrated supports / services for tenants onsite.</t>
  </si>
  <si>
    <t>3.  There will be full-time integrated supports / services for tenants onsite.</t>
  </si>
  <si>
    <t>Total Prioritization Scoring: to determine Base Funding for Forgivable Loans</t>
  </si>
  <si>
    <t xml:space="preserve">Total Incentive Scoring: to determine Forgivable Loan for Higher Performance
</t>
  </si>
  <si>
    <t xml:space="preserve">Eligible Funding Results (% of Eligible Project Costs)
</t>
  </si>
  <si>
    <t>Select your organization type:</t>
  </si>
  <si>
    <t>Scoring Grid- NHCF Funding Results</t>
  </si>
  <si>
    <t>TOTAL ELIGIBLE FUNDING</t>
  </si>
  <si>
    <t>Funding Stream:</t>
  </si>
  <si>
    <t>Repayable loan</t>
  </si>
  <si>
    <t>Eligible Funding Breakdown: Repayable vs. Forgivable</t>
  </si>
  <si>
    <t>TOTAL NHCF Funding</t>
  </si>
  <si>
    <t>Repayable</t>
  </si>
  <si>
    <t>Forgivable</t>
  </si>
  <si>
    <t>NHCF Scoring Grid: Eligible Funding Components</t>
  </si>
  <si>
    <t>Maximum Base Funding</t>
  </si>
  <si>
    <t>Maximum forgivable loan/ Contribution per unit</t>
  </si>
  <si>
    <t>Purpose: Reward for Higher Performance in Affordability and Energy Efficiency</t>
  </si>
  <si>
    <t>PRO TIPS</t>
  </si>
  <si>
    <t>Understanding NHCF Eligible Funding</t>
  </si>
  <si>
    <t>There are two components that determine Eligible Funding:</t>
  </si>
  <si>
    <t>A) The Maximum Base Funding is based on your Organization Type</t>
  </si>
  <si>
    <t>B) Maximum forgivable loan/ Contribution</t>
  </si>
  <si>
    <t> Forgivable loan funding is calculated using three key NHCF outcomes:</t>
  </si>
  <si>
    <t>1. Number of units (For shelter housing, the number of shelter)</t>
  </si>
  <si>
    <t xml:space="preserve">2. Deeper Affordability - Project with more than 40% of units rented below 70% of MMR </t>
  </si>
  <si>
    <t>Non-Profit / Co-op / Indigenous Group or Government</t>
  </si>
  <si>
    <t>New units</t>
  </si>
  <si>
    <t>Province / Territory / Municipality</t>
  </si>
  <si>
    <t>Forgivable loan</t>
  </si>
  <si>
    <t>Repairs</t>
  </si>
  <si>
    <t>For-Profit (Private Sector)</t>
  </si>
  <si>
    <t>Loans</t>
  </si>
  <si>
    <t>Prioritization Score</t>
  </si>
  <si>
    <t>Contributions</t>
  </si>
  <si>
    <t>0 - 50</t>
  </si>
  <si>
    <t>50 - 74</t>
  </si>
  <si>
    <t>75 - 94</t>
  </si>
  <si>
    <t>95 - 100</t>
  </si>
  <si>
    <t>Contributions for Higher Performance</t>
  </si>
  <si>
    <t>Incentive Score</t>
  </si>
  <si>
    <t>0 - 29</t>
  </si>
  <si>
    <t>30-59</t>
  </si>
  <si>
    <t>60-89</t>
  </si>
  <si>
    <t>90 – 100</t>
  </si>
  <si>
    <t>Total contributions, including contributions for higher performance cannot exceed the following:</t>
  </si>
  <si>
    <t>Maximum Contributions</t>
  </si>
  <si>
    <t>up to 40% of cost</t>
  </si>
  <si>
    <t>up to 30% of cost</t>
  </si>
  <si>
    <t>up to 15% of cost</t>
  </si>
  <si>
    <t>Forgivable loan funding</t>
  </si>
  <si>
    <t>Per unit allocation</t>
  </si>
  <si>
    <t>Higher affordability</t>
  </si>
  <si>
    <t>Energy efficiency</t>
  </si>
  <si>
    <t>Private sector maximum contribution/unit 15% of costs</t>
  </si>
  <si>
    <t>P/T/M sector maximum contribution/unit 30% of costs</t>
  </si>
  <si>
    <t>NFP sector maximum contribution/unit 40% of costs</t>
  </si>
  <si>
    <t>Rents &amp; Affordability: New Construction</t>
  </si>
  <si>
    <t xml:space="preserve">Affordable Rent Ranges as percentage of MMR </t>
  </si>
  <si>
    <t>1) To complete this tab you will need data from CMHC's Housing Market Information (HMI) Portal</t>
  </si>
  <si>
    <t>Accessing CMHC's Housing Market Information (HMI) Portal</t>
  </si>
  <si>
    <t>Project Location</t>
  </si>
  <si>
    <t>You can access the HMI via this link</t>
  </si>
  <si>
    <t>Province</t>
  </si>
  <si>
    <t>Select your location by choosing the appropriate Country, Province, City/Town and Survey Zone</t>
  </si>
  <si>
    <t>City</t>
  </si>
  <si>
    <t>Record this information under "Project Location"</t>
  </si>
  <si>
    <t>Survey Zone</t>
  </si>
  <si>
    <t>Note: If your project is not located in a surveyed centre or you are unable to find the required data, please contact your CMHC Specialist</t>
  </si>
  <si>
    <t>70% to</t>
  </si>
  <si>
    <t>60% to</t>
  </si>
  <si>
    <t>50% to</t>
  </si>
  <si>
    <t>Below</t>
  </si>
  <si>
    <t>Click on "Full view"- In the tables on the left panel select "Primary Rental Market" and then "Median Rent ($)"</t>
  </si>
  <si>
    <t>Be sure to select the correct unit type (row vs. apartment)</t>
  </si>
  <si>
    <t>Unit</t>
  </si>
  <si>
    <t>Number</t>
  </si>
  <si>
    <t>Monthly Market</t>
  </si>
  <si>
    <t xml:space="preserve">Monthly Affordable </t>
  </si>
  <si>
    <t xml:space="preserve">Monthly Median </t>
  </si>
  <si>
    <t>Affordable Rent</t>
  </si>
  <si>
    <t>Total Monthly</t>
  </si>
  <si>
    <t>Total Annual</t>
  </si>
  <si>
    <t>Lower Limit</t>
  </si>
  <si>
    <t>Unit type</t>
  </si>
  <si>
    <t>Size (sq ft)</t>
  </si>
  <si>
    <t>of Units</t>
  </si>
  <si>
    <t>Rent (PGI)</t>
  </si>
  <si>
    <t>Mkt Rent (MMR)</t>
  </si>
  <si>
    <t xml:space="preserve">as % of MMR </t>
  </si>
  <si>
    <t>Comments</t>
  </si>
  <si>
    <t>Upper Limit</t>
  </si>
  <si>
    <t>2) Yellow cells need to be populated: Enter the size, number of units and intended rent in the relevant line -​ Do not enter an average</t>
  </si>
  <si>
    <t>Bachelor - market</t>
  </si>
  <si>
    <t>3) For affordable units, enter the Median Market Rent (MMR) from the HMI Portal-Note that For a unit to qualify as affordable under NHCF  the rent must be below 80% of the MMR</t>
  </si>
  <si>
    <t>Bachelor - affordable</t>
  </si>
  <si>
    <t>4) Test 1 and 2 below will automatically populate once you've entered the required information-Confirm that your project meets NHCF's minimum requirements for affordability (See Test 1 &amp; Test 2 below)</t>
  </si>
  <si>
    <t>1 bed (incl. 1 bed plus den) - market</t>
  </si>
  <si>
    <t>1 bed (incl. 1 bed plus den) - affordable</t>
  </si>
  <si>
    <t>TEST 1- # of Affordable Units</t>
  </si>
  <si>
    <t>2 bed (incl. 2 bed plus den) - market</t>
  </si>
  <si>
    <t>Purpose:</t>
  </si>
  <si>
    <t>2 bed (incl. 2 bed plus den) - affordable</t>
  </si>
  <si>
    <t xml:space="preserve"> Confirms the number of units below 80% MMR</t>
  </si>
  <si>
    <t>3 bed (incl. 3 bed plus den) - market</t>
  </si>
  <si>
    <t>NHCF Minimum Requirement:</t>
  </si>
  <si>
    <t>3 bed (incl. 3 bed plus den) - affordable</t>
  </si>
  <si>
    <t xml:space="preserve"> The minimum requirement to be eligible for NHCF funding is 30%</t>
  </si>
  <si>
    <t>4 bed (incl. 4 bed plus den) - market</t>
  </si>
  <si>
    <t>Results</t>
  </si>
  <si>
    <t>4 bed (incl. 4 bed plus den) - affordable</t>
  </si>
  <si>
    <t># of units with rents below 80% MMR</t>
  </si>
  <si>
    <t>Single Room Occupancy Rooms - With No Rental Income</t>
  </si>
  <si>
    <t>% of units with rents below 80% MMR</t>
  </si>
  <si>
    <t>Single Room Occupancy Rooms - With Rental Income</t>
  </si>
  <si>
    <t>Shelters, beds - With No Rental Income</t>
  </si>
  <si>
    <t>Shelters, beds - With Rental Income</t>
  </si>
  <si>
    <t>TEST 2- Depth of Affordability</t>
  </si>
  <si>
    <t>Add - Additional Affordable Units</t>
  </si>
  <si>
    <t>Confirms the average level of affordability</t>
  </si>
  <si>
    <t>To be eligible for NHCF funding, this must be below 80%</t>
  </si>
  <si>
    <t>Median Market rent (weighted avg.)</t>
  </si>
  <si>
    <t>Subject (weighted avg of affordable rents)</t>
  </si>
  <si>
    <t>Average level of Affordability</t>
  </si>
  <si>
    <t>5) Confirm that the % of units below 80% MMR and the average level of affordability indicated above is consistent with the information reflected in the Scoring Grid</t>
  </si>
  <si>
    <t>Add - Additional Market Units</t>
  </si>
  <si>
    <t>Total Affordable below 70% MMR</t>
  </si>
  <si>
    <t>Total Square Feet (Residential)</t>
  </si>
  <si>
    <t>Total Affordable</t>
  </si>
  <si>
    <t>Total Residential Units</t>
  </si>
  <si>
    <t xml:space="preserve">30% of Units at or below 80% MMR </t>
  </si>
  <si>
    <t xml:space="preserve">31% to 40% of Units below 80% MMR </t>
  </si>
  <si>
    <t xml:space="preserve">41% to 50% of Units below 80% MMR </t>
  </si>
  <si>
    <t xml:space="preserve">51% to 55% of Units below 80% MMR </t>
  </si>
  <si>
    <t xml:space="preserve">More than 55% of Units below 80% MMR </t>
  </si>
  <si>
    <t>Project Budget: New Construction</t>
  </si>
  <si>
    <t>1) Enter the gross square footage for Residential &amp; Non-Residential space (If your project has non-residential space, consult with your CMHC Specialist to determine what is accepted as residential space under NHCF)</t>
  </si>
  <si>
    <t>Project Characteristics</t>
  </si>
  <si>
    <t>Residential
(A)</t>
  </si>
  <si>
    <t>Non-Residential
(B)</t>
  </si>
  <si>
    <t>Total 
(A + B)</t>
  </si>
  <si>
    <t>2) Test 1 below will automatically populate once you've entered the required information -Confirm that your project is in compliance with NHCF requirements for non-residential space (see Test 1 below)</t>
  </si>
  <si>
    <t>Total sq feet (Gross Floor Area estimated)</t>
  </si>
  <si>
    <t>Proportion of total</t>
  </si>
  <si>
    <t>General Guidance on Determining Residential Space</t>
  </si>
  <si>
    <t>Number of Residential units</t>
  </si>
  <si>
    <t>Residential Space</t>
  </si>
  <si>
    <t>Non-Residential Space</t>
  </si>
  <si>
    <t>Hallways</t>
  </si>
  <si>
    <t>r</t>
  </si>
  <si>
    <t>Revenue Generating</t>
  </si>
  <si>
    <t>1. Project budget</t>
  </si>
  <si>
    <t>Total Project Costs</t>
  </si>
  <si>
    <t>Per unit</t>
  </si>
  <si>
    <t>Pro-Rata Project Costs</t>
  </si>
  <si>
    <t>Elevators</t>
  </si>
  <si>
    <t>Not EXCLUSIVELY for tenants</t>
  </si>
  <si>
    <t>Land cost  (must be supported)</t>
  </si>
  <si>
    <t>Mechanical Rooms</t>
  </si>
  <si>
    <t>Open to the general public</t>
  </si>
  <si>
    <t>Hard costs (must be supported by Class C or D budget)</t>
  </si>
  <si>
    <t>Reception Space</t>
  </si>
  <si>
    <t>General Office Space</t>
  </si>
  <si>
    <t>Soft costs</t>
  </si>
  <si>
    <t xml:space="preserve">Common areas </t>
  </si>
  <si>
    <t>Day-care</t>
  </si>
  <si>
    <t>Financing costs</t>
  </si>
  <si>
    <t>Gym/Pool</t>
  </si>
  <si>
    <t>GST/HST (Net of Rebate, if any)</t>
  </si>
  <si>
    <t>EXCLUSIVE to tenants</t>
  </si>
  <si>
    <t>Contingency</t>
  </si>
  <si>
    <t>Other (describe)</t>
  </si>
  <si>
    <t>TEST 1</t>
  </si>
  <si>
    <t>Confirm that your project is in compliance with NHCF requirements for non-residential space</t>
  </si>
  <si>
    <t>Total Budget (Uses) (C)</t>
  </si>
  <si>
    <t>NHCF will only consider projects where  the non-residential space is less than 30% of gross floor space and less than 30% of project cost</t>
  </si>
  <si>
    <t>2. Sources of Funding (Non-NHCF)</t>
  </si>
  <si>
    <t>Total Funding Sources</t>
  </si>
  <si>
    <t xml:space="preserve">Other Debt Financing </t>
  </si>
  <si>
    <t xml:space="preserve">                      Other Grants / Contributions </t>
  </si>
  <si>
    <t>Land  contribution (cannot exceed Land cost)</t>
  </si>
  <si>
    <t>3) Enter the project budget, including all hard and soft costs</t>
  </si>
  <si>
    <t>Owner cash equity</t>
  </si>
  <si>
    <t>General Guidance on Eligible Project Costs</t>
  </si>
  <si>
    <t>Examples of Eligible Costs</t>
  </si>
  <si>
    <t>Examples of Non Eligible Costs</t>
  </si>
  <si>
    <t>Construction material and labour</t>
  </si>
  <si>
    <t>Fines and Penalties</t>
  </si>
  <si>
    <t>Consultant Fees</t>
  </si>
  <si>
    <t>Losses on other Projects/Investments</t>
  </si>
  <si>
    <t>Architect fees</t>
  </si>
  <si>
    <t>Furnishings (flexibilities for  Shelters/Transitional, case-by-case basis)</t>
  </si>
  <si>
    <t>Development Charge waiver</t>
  </si>
  <si>
    <t>Drawings</t>
  </si>
  <si>
    <t xml:space="preserve">Amortization </t>
  </si>
  <si>
    <t>CMHC Seed (Contribution ONLY)</t>
  </si>
  <si>
    <t>Required Professional Reports</t>
  </si>
  <si>
    <t>Total Other Sources (D)</t>
  </si>
  <si>
    <t>Insurance and Bonding</t>
  </si>
  <si>
    <t>per unit</t>
  </si>
  <si>
    <t>Permits</t>
  </si>
  <si>
    <t>Forgivable Loan including Higher Performance (if applicable)  (E)</t>
  </si>
  <si>
    <t xml:space="preserve">Note: forgivable loan limited to: 15% for Private sector; 30% for Province-Territory-Municipality; 40% for non-profit-coops- Indigenous groups </t>
  </si>
  <si>
    <t>Funding Required (C - D - E)</t>
  </si>
  <si>
    <t>4) Enter Non- NHCF Funding Sources that have been confirmed</t>
  </si>
  <si>
    <t>5) Review Eligible, Required and Recommended Funding - It is important to note that this will not be calculated until you have completed the entire workbook; You will need to complete both Pro-forma tabs and then come back to this tab in order to see the Recommended Funding
​</t>
  </si>
  <si>
    <t>Understanding your NHCF Funding (Click here to view details on NHCF Funding Eligibility)</t>
  </si>
  <si>
    <t>Additional Comments:</t>
  </si>
  <si>
    <t>Eligible Funding</t>
  </si>
  <si>
    <t xml:space="preserve"> The maximum funding that the project is eligible for as per NHCF Product Highlight Sheet</t>
  </si>
  <si>
    <t>Required Funding</t>
  </si>
  <si>
    <t>The required NHCF funding that the project needs to ensure that there are enough funds to cover the budget</t>
  </si>
  <si>
    <t>Recommended Funding</t>
  </si>
  <si>
    <t>The amount recommended after a preliminary analysis, taking into consideration the eligible funding, required funding, and various other constraints</t>
  </si>
  <si>
    <t>(E.g. repayable loan may be capped  to ensure that NHCF’s Debt Coverage Ratio (DCR) requirements are met)</t>
  </si>
  <si>
    <t>Key Take Away</t>
  </si>
  <si>
    <t>If recommended funding &lt; required funding, you will need to find alternate (debt-free) sources to cover the funding gap</t>
  </si>
  <si>
    <r>
      <t xml:space="preserve">NHCF Funding Results - </t>
    </r>
    <r>
      <rPr>
        <sz val="18"/>
        <color rgb="FFC00000"/>
        <rFont val="Calibri"/>
        <family val="2"/>
      </rPr>
      <t>You must complete both the Proforma-Residential and Proforma-Non-Residential (if applicable) tabs before reviewing this section</t>
    </r>
    <r>
      <rPr>
        <b/>
        <sz val="18"/>
        <color rgb="FFC00000"/>
        <rFont val="Calibri"/>
        <family val="2"/>
      </rPr>
      <t>.</t>
    </r>
  </si>
  <si>
    <t>Minimum DCR Requirements</t>
  </si>
  <si>
    <t>Type of Organization</t>
  </si>
  <si>
    <t>Funding Type: Repayable Loan</t>
  </si>
  <si>
    <t>Type of Funding</t>
  </si>
  <si>
    <t>Residential: DCR ≥ 1.0</t>
  </si>
  <si>
    <t>Non-Residential: DCR ≥ 1.4</t>
  </si>
  <si>
    <t>DCR Particulars</t>
  </si>
  <si>
    <t>Calculated DCR Based on Required/Requested Funding</t>
  </si>
  <si>
    <t>Minimum DCR Requirement ( ≥)</t>
  </si>
  <si>
    <t>Overall Project: DCR ≥ 1.0</t>
  </si>
  <si>
    <t>Residential</t>
  </si>
  <si>
    <t>Funding Type: Forgivable Loan (with other project debt)</t>
  </si>
  <si>
    <t>Non-Residential</t>
  </si>
  <si>
    <t>Project DCR - Overall</t>
  </si>
  <si>
    <t>Funding Particulars</t>
  </si>
  <si>
    <t>% of Eligible Cost</t>
  </si>
  <si>
    <t>Total Funding</t>
  </si>
  <si>
    <t xml:space="preserve">Eligible NHCF Repayable Loan Funding </t>
  </si>
  <si>
    <t>NHCF Repayable loan Funding Required</t>
  </si>
  <si>
    <t>NHCF Recommended repayable loan Funding*</t>
  </si>
  <si>
    <t>Additional Funding Required</t>
  </si>
  <si>
    <t>*Note that you need to complete both Proforma tabs before the Recommended Funding can be calculated</t>
  </si>
  <si>
    <t>Recommended Funding Breakdown</t>
  </si>
  <si>
    <t>$</t>
  </si>
  <si>
    <t>%</t>
  </si>
  <si>
    <t>Res/Non-Res Split</t>
  </si>
  <si>
    <t xml:space="preserve">Eligible NHCF Funding </t>
  </si>
  <si>
    <t>NHCF Recommended Repayable Loan Funding*</t>
  </si>
  <si>
    <t>* Please note that this if the maximum funding available, however, the amounts are not guaranteed.</t>
  </si>
  <si>
    <t>Proforma - Residential: New Construction</t>
  </si>
  <si>
    <t>1)  Recall that only yellow cells need to be input. Grey cells are automatically calculated or carried over from another tab</t>
  </si>
  <si>
    <t xml:space="preserve">Percentage of Project Floor Space for Residential </t>
  </si>
  <si>
    <t>2)  In section 2, enter the Vacancy rate from the Housing Market Information Portal</t>
  </si>
  <si>
    <t>Number of Residential Units</t>
  </si>
  <si>
    <t>Per Unit</t>
  </si>
  <si>
    <t>New Rental</t>
  </si>
  <si>
    <t xml:space="preserve">Comments </t>
  </si>
  <si>
    <t>Select your location by choosing the appropriate Country, Province, City/Town and Zone</t>
  </si>
  <si>
    <t>Land</t>
  </si>
  <si>
    <t>Hard costs</t>
  </si>
  <si>
    <t>Click on "Full view" - In the tables on the left panel, select "Primary Rental Market"  and "Vacancy Rate (%)"</t>
  </si>
  <si>
    <t xml:space="preserve">HST </t>
  </si>
  <si>
    <t>3)  In sections 3 and 4, enter any additional project income, such as income from parking, lockers or laundry, as well as annual operating funding</t>
  </si>
  <si>
    <t>4)  In section 5 enter the estimated operating costs for the project</t>
  </si>
  <si>
    <t>5)  In section 6 enter the details of your project debt as prompted</t>
  </si>
  <si>
    <t>Total Budget (Uses)</t>
  </si>
  <si>
    <t>Maximum NHCF Eligible Funding</t>
  </si>
  <si>
    <t>Pro-rata Cost * Max funding</t>
  </si>
  <si>
    <t>NHCF Funding Required</t>
  </si>
  <si>
    <t>2. Rental Income</t>
  </si>
  <si>
    <t>Annual</t>
  </si>
  <si>
    <t>Comments 
(If Any)</t>
  </si>
  <si>
    <t>Potential Gross Income (Total rental income)</t>
  </si>
  <si>
    <t>Vacancy rate from Housing Market Information Portal</t>
  </si>
  <si>
    <t>Less: Vacancy rate /bad debt</t>
  </si>
  <si>
    <t>Effective Residential Gross Income</t>
  </si>
  <si>
    <t>3. Ancillary Income</t>
  </si>
  <si>
    <t># Units</t>
  </si>
  <si>
    <t>Rent</t>
  </si>
  <si>
    <t>Parking (monthly)</t>
  </si>
  <si>
    <t>Storage lockers (monthly)</t>
  </si>
  <si>
    <t>Laundry (annually)</t>
  </si>
  <si>
    <t>Total</t>
  </si>
  <si>
    <t>Vacancy rate /bad debt (%)</t>
  </si>
  <si>
    <t>Effective Ancillary Gross Income</t>
  </si>
  <si>
    <t>4. Other income (supported by a written letter/agreement)</t>
  </si>
  <si>
    <t>Operational Funding (Municipal, Provincial / Territorial, Federal)</t>
  </si>
  <si>
    <t>Total Other Income</t>
  </si>
  <si>
    <t>Total Effective Gross Income</t>
  </si>
  <si>
    <t>5. Operating Costs</t>
  </si>
  <si>
    <t>Per Unit/Yr</t>
  </si>
  <si>
    <t>Realty / Property Taxes</t>
  </si>
  <si>
    <t>Insurance</t>
  </si>
  <si>
    <t>Heat</t>
  </si>
  <si>
    <t>Hydro</t>
  </si>
  <si>
    <t>Water</t>
  </si>
  <si>
    <t>Total Utilities</t>
  </si>
  <si>
    <t>Repair and Maintenance</t>
  </si>
  <si>
    <t>Wages- Super</t>
  </si>
  <si>
    <t>Replacement Reserve (Mandatory requirement)</t>
  </si>
  <si>
    <t>Management Fee (% of Total Effective Gross Income)</t>
  </si>
  <si>
    <t>General and Admin (% of Total Effective Gross Income)</t>
  </si>
  <si>
    <t>Total Operating Costs</t>
  </si>
  <si>
    <t>Operating Expense Ratio</t>
  </si>
  <si>
    <t>Net Operating Income (NOI)</t>
  </si>
  <si>
    <t>6. Project Debt &amp; Financial Viability</t>
  </si>
  <si>
    <t>Complete Section A ONLY if funding type= NHCF Repayable loan</t>
  </si>
  <si>
    <t>Section A: NHCF Debt</t>
  </si>
  <si>
    <t>NHCF Repayable Loan (ie. lesser of max funding OR Loan Requested / Required)</t>
  </si>
  <si>
    <t>CMHC Qualifying Rate (contact your CMHC Specialist to obtain more information about our lending rates)</t>
  </si>
  <si>
    <t>Loan Amortization ( years)</t>
  </si>
  <si>
    <t xml:space="preserve">NHCF  Loan Mortgage Payment (monthly) P+I </t>
  </si>
  <si>
    <t>NHCF  Loan Mortgage Payment (annually) P+I</t>
  </si>
  <si>
    <t>Complete Section B  if funding type= NHCF Repayable loan OR NHCF Forgivable Loan; AND your project has other non-NHCF debt</t>
  </si>
  <si>
    <t>Section B: Other Project Debt (to remain after NHCF)</t>
  </si>
  <si>
    <t>TOTAL Other Debt Mortgage Payment (annually) P+I</t>
  </si>
  <si>
    <t>Amortization (yrs)</t>
  </si>
  <si>
    <t>Years remaining</t>
  </si>
  <si>
    <t>Interest Rate</t>
  </si>
  <si>
    <t>Section C: NHCF Financial Viability</t>
  </si>
  <si>
    <t>Total Annual Mortgage payments (NHCF loan + Other)</t>
  </si>
  <si>
    <t xml:space="preserve">Debt Coverage Ratio (DCR) - NHCF Repayable Loan Requested / Required  </t>
  </si>
  <si>
    <t>Test: Can NHCF Repayable loan required be supported? (DCR ≥ 1)</t>
  </si>
  <si>
    <t>Max Loan that the project can support ( DCR&gt;1)</t>
  </si>
  <si>
    <t>Minimum DCR</t>
  </si>
  <si>
    <t>Recommended NHCF Repayable Loan - Residential Portion</t>
  </si>
  <si>
    <t>Mortgage Payment (monthly) P+I</t>
  </si>
  <si>
    <t>Mortgage Payment (annually) P+I</t>
  </si>
  <si>
    <t>Debt Coverage Ratio (DCR) - Recommended NHCF Repayable Loan (Excluding Other Debt Payments)</t>
  </si>
  <si>
    <t>Repayable Loan - Maximum NHCF Repayable loan (Residential portion)</t>
  </si>
  <si>
    <t>Additional Required funding (Can additional Loan be supported by Non-Residential ?)</t>
  </si>
  <si>
    <t>Project Cost - Residential</t>
  </si>
  <si>
    <t>NHCF Loan to Cost (LTC) - Residential</t>
  </si>
  <si>
    <t>Proforma - Non-Residential: New Construction</t>
  </si>
  <si>
    <t>1)  Recall that only yellow cells need to be input. Grey cells are automatically calculated or carried over from another tab.</t>
  </si>
  <si>
    <t xml:space="preserve">Percentage of Project Floor Space for Non-Residential </t>
  </si>
  <si>
    <t>2)  In section 2, for each non-residential/commercial space, enter the square footage, the number of units, and monthly rent</t>
  </si>
  <si>
    <t>3)  In section 3, enter the expected operating costs for the non-residential units</t>
  </si>
  <si>
    <t>1. Project budget - Non-Residential portion</t>
  </si>
  <si>
    <t>Provide a description of what the space will be used for</t>
  </si>
  <si>
    <t>Comment on whether you have a lease in place</t>
  </si>
  <si>
    <t>Misc. and Buffer</t>
  </si>
  <si>
    <t xml:space="preserve">Maximum Loan Amount at 75% of costs </t>
  </si>
  <si>
    <r>
      <rPr>
        <b/>
        <u val="singleAccounting"/>
        <sz val="11"/>
        <color theme="1"/>
        <rFont val="Calibri"/>
        <family val="2"/>
        <scheme val="minor"/>
      </rPr>
      <t>Note:</t>
    </r>
    <r>
      <rPr>
        <b/>
        <u val="singleAccounting"/>
        <sz val="11"/>
        <color rgb="FFFF0000"/>
        <rFont val="Calibri"/>
        <family val="2"/>
        <scheme val="minor"/>
      </rPr>
      <t xml:space="preserve"> </t>
    </r>
    <r>
      <rPr>
        <b/>
        <sz val="11"/>
        <color rgb="FFFF0000"/>
        <rFont val="Calibri"/>
        <family val="2"/>
        <scheme val="minor"/>
      </rPr>
      <t>This is applicable only if NHCF Loan is requested</t>
    </r>
  </si>
  <si>
    <t>Loan Still Required</t>
  </si>
  <si>
    <t>2. Non-Residential / Commercial</t>
  </si>
  <si>
    <t>Size (sf)</t>
  </si>
  <si>
    <t>Monthly Rent</t>
  </si>
  <si>
    <t xml:space="preserve">Annual </t>
  </si>
  <si>
    <t>Retail/Office 1</t>
  </si>
  <si>
    <t>Retail/Office 2</t>
  </si>
  <si>
    <t>Retail/Office 3</t>
  </si>
  <si>
    <t>Retail/Office 4</t>
  </si>
  <si>
    <t>Retail/Office 5</t>
  </si>
  <si>
    <t>Retail/Office 6</t>
  </si>
  <si>
    <t>Add: Recoveries</t>
  </si>
  <si>
    <t>Vacancy rate /bad debt</t>
  </si>
  <si>
    <t>Effective Gross Income</t>
  </si>
  <si>
    <t>3. Operating Costs</t>
  </si>
  <si>
    <t xml:space="preserve">   Heat</t>
  </si>
  <si>
    <t xml:space="preserve">   Hydro</t>
  </si>
  <si>
    <t xml:space="preserve">   Water</t>
  </si>
  <si>
    <t>Management Fee (% of Effective Gross Income)</t>
  </si>
  <si>
    <t>General and Admin (%of Effective Gross Income)</t>
  </si>
  <si>
    <t>Net Operating Income</t>
  </si>
  <si>
    <t>4. Project Debt &amp; Financial Viability</t>
  </si>
  <si>
    <t xml:space="preserve">Repayable Loan (Non-Residential component) </t>
  </si>
  <si>
    <t>Lesser of 75% LTC and Loan still required</t>
  </si>
  <si>
    <t>CMHC Qualifying Rate</t>
  </si>
  <si>
    <t xml:space="preserve">Debt Coverage Ratio (DCR) </t>
  </si>
  <si>
    <t>Test: Can NHCF Repayable loan required be supported? (DCR  ≥ 1.40)</t>
  </si>
  <si>
    <t>Max loan at Min DCR</t>
  </si>
  <si>
    <t>Recommended NHCF Repayable Loan - Non-Residential Portion</t>
  </si>
  <si>
    <t>Debt Coverage Ratio (DCR) - on Non-Residential repayable loan only</t>
  </si>
  <si>
    <t>Drawdown Schedule: New Construction</t>
  </si>
  <si>
    <t>Construction Timeline</t>
  </si>
  <si>
    <t>NHCF Repayable Funding</t>
  </si>
  <si>
    <t>Expected Construction Start date (MM/YYYY)</t>
  </si>
  <si>
    <t>When do you anticipate needing NHCF funds (MM/YYYY)</t>
  </si>
  <si>
    <t>NHCF Forgivable Funding</t>
  </si>
  <si>
    <t>Expected Construction End date (MM/YYYY)</t>
  </si>
  <si>
    <t>REPAYABLE LOAN</t>
  </si>
  <si>
    <t>FORGIVABLE LOAN</t>
  </si>
  <si>
    <t>1)  Fill in the expected construction timeline and the date when you  anticipate needing the NHCF funds</t>
  </si>
  <si>
    <t>Year</t>
  </si>
  <si>
    <t>Drawdown Date</t>
  </si>
  <si>
    <t>Drawdown Amount</t>
  </si>
  <si>
    <t>Available Repayable Loan Balance</t>
  </si>
  <si>
    <t>Available Forgivable Loan Balance</t>
  </si>
  <si>
    <t>2)  Fill in the expected drawdown date/amount for both repayable and forgivable funding</t>
  </si>
  <si>
    <t xml:space="preserve">Consider your expected construction start and end date </t>
  </si>
  <si>
    <t>Consider when you anticipate needing NHCF funds -Plan for any cash equity to be injected prior to drawing on NHCF funds</t>
  </si>
  <si>
    <t>Remember NHCF funds are advanced on costs incurred</t>
  </si>
  <si>
    <t>This is a best estimate of the month/year- It is expected that this will change and evolve as the project progresses</t>
  </si>
  <si>
    <t>Comments:</t>
  </si>
  <si>
    <t>3.  36-40% reduction from 2015 NECB ( 26 - 30% from 2017 NECB) in operating energy consumption and greenhouse gas emissions</t>
  </si>
  <si>
    <t>3. Increased Energy Efficiency- Project that aim to achieve more than 35% reduction in energy consumption and greenhouse gas emission relative to 2015 (25% for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</si>
</sst>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0\ _$_-;_-* #,##0.00\ _$\-;_-* &quot;-&quot;??\ _$_-;_-@_-"/>
    <numFmt numFmtId="167" formatCode="_-&quot;$&quot;* #,##0_-;\-&quot;$&quot;* #,##0_-;_-&quot;$&quot;* &quot;-&quot;??_-;_-@_-"/>
    <numFmt numFmtId="168" formatCode="0.000%"/>
    <numFmt numFmtId="169" formatCode="[$-409]mmmm\ d\,\ yyyy;@"/>
    <numFmt numFmtId="170" formatCode="_-* #,##0.00000_-;\-* #,##0.00000_-;_-* &quot;-&quot;??_-;_-@_-"/>
    <numFmt numFmtId="171" formatCode="[$-1009]d\-mmm\-yy;@"/>
    <numFmt numFmtId="172" formatCode="[$-1009]mmmm\ d\,\ yyyy;@"/>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u val="singleAccounting"/>
      <sz val="11"/>
      <color theme="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0"/>
      <color theme="1"/>
      <name val="Calibri"/>
      <family val="2"/>
      <scheme val="minor"/>
    </font>
    <font>
      <b/>
      <sz val="9"/>
      <name val="Calibri"/>
      <family val="2"/>
      <scheme val="minor"/>
    </font>
    <font>
      <sz val="10"/>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u/>
      <sz val="12"/>
      <color theme="1"/>
      <name val="Calibri"/>
      <family val="2"/>
      <scheme val="minor"/>
    </font>
    <font>
      <i/>
      <sz val="12"/>
      <color theme="1"/>
      <name val="Calibri"/>
      <family val="2"/>
      <scheme val="minor"/>
    </font>
    <font>
      <b/>
      <sz val="12"/>
      <color theme="0"/>
      <name val="Calibri"/>
      <family val="2"/>
      <scheme val="minor"/>
    </font>
    <font>
      <b/>
      <u val="singleAccounting"/>
      <sz val="11"/>
      <color rgb="FFFF0000"/>
      <name val="Calibri"/>
      <family val="2"/>
      <scheme val="minor"/>
    </font>
    <font>
      <sz val="11"/>
      <color rgb="FFFFFFFF"/>
      <name val="Calibri"/>
      <family val="2"/>
      <scheme val="minor"/>
    </font>
    <font>
      <sz val="11"/>
      <color rgb="FF000000"/>
      <name val="Calibri"/>
      <family val="2"/>
      <scheme val="minor"/>
    </font>
    <font>
      <sz val="18"/>
      <color theme="1"/>
      <name val="Calibri"/>
      <family val="2"/>
      <scheme val="minor"/>
    </font>
    <font>
      <b/>
      <sz val="20"/>
      <color theme="9" tint="-0.249977111117893"/>
      <name val="Calibri"/>
      <family val="2"/>
      <scheme val="minor"/>
    </font>
    <font>
      <b/>
      <u/>
      <sz val="14"/>
      <color theme="1"/>
      <name val="Calibri"/>
      <family val="2"/>
      <scheme val="minor"/>
    </font>
    <font>
      <sz val="14"/>
      <color rgb="FF000000"/>
      <name val="Calibri"/>
      <family val="2"/>
      <scheme val="minor"/>
    </font>
    <font>
      <sz val="14"/>
      <color theme="1"/>
      <name val="Webdings"/>
      <family val="1"/>
      <charset val="2"/>
    </font>
    <font>
      <b/>
      <sz val="14"/>
      <color theme="9" tint="0.79998168889431442"/>
      <name val="Calibri"/>
      <family val="2"/>
      <scheme val="minor"/>
    </font>
    <font>
      <u/>
      <sz val="14"/>
      <color theme="10"/>
      <name val="Calibri"/>
      <family val="2"/>
      <scheme val="minor"/>
    </font>
    <font>
      <i/>
      <sz val="14"/>
      <color theme="1"/>
      <name val="Calibri"/>
      <family val="2"/>
      <scheme val="minor"/>
    </font>
    <font>
      <b/>
      <u val="singleAccounting"/>
      <sz val="14"/>
      <color theme="1"/>
      <name val="Calibri"/>
      <family val="2"/>
      <scheme val="minor"/>
    </font>
    <font>
      <b/>
      <sz val="14"/>
      <color rgb="FFC00000"/>
      <name val="Calibri"/>
      <family val="2"/>
      <scheme val="minor"/>
    </font>
    <font>
      <sz val="14"/>
      <color rgb="FF262626"/>
      <name val="Calibri"/>
      <family val="2"/>
      <scheme val="minor"/>
    </font>
    <font>
      <sz val="14"/>
      <color rgb="FFC00000"/>
      <name val="Calibri"/>
      <family val="2"/>
      <scheme val="minor"/>
    </font>
    <font>
      <sz val="11"/>
      <color indexed="81"/>
      <name val="Tahoma"/>
      <family val="2"/>
    </font>
    <font>
      <b/>
      <sz val="9.9"/>
      <color rgb="FFC00000"/>
      <name val="Calibri"/>
      <family val="2"/>
    </font>
    <font>
      <b/>
      <sz val="11"/>
      <color rgb="FFC00000"/>
      <name val="Calibri"/>
      <family val="2"/>
      <scheme val="minor"/>
    </font>
    <font>
      <b/>
      <sz val="14"/>
      <name val="Calibri"/>
      <family val="2"/>
      <scheme val="minor"/>
    </font>
    <font>
      <b/>
      <sz val="12"/>
      <name val="Calibri"/>
      <family val="2"/>
      <scheme val="minor"/>
    </font>
    <font>
      <b/>
      <u val="singleAccounting"/>
      <sz val="12"/>
      <color theme="1"/>
      <name val="Calibri"/>
      <family val="2"/>
      <scheme val="minor"/>
    </font>
    <font>
      <sz val="12"/>
      <color theme="9" tint="0.39997558519241921"/>
      <name val="Calibri"/>
      <family val="2"/>
      <scheme val="minor"/>
    </font>
    <font>
      <sz val="12"/>
      <color rgb="FFFFFFFF"/>
      <name val="Calibri"/>
      <family val="2"/>
      <scheme val="minor"/>
    </font>
    <font>
      <b/>
      <sz val="14"/>
      <color theme="1"/>
      <name val="Calibri"/>
      <family val="2"/>
    </font>
    <font>
      <sz val="18"/>
      <color rgb="FFC00000"/>
      <name val="Calibri"/>
      <family val="2"/>
    </font>
    <font>
      <b/>
      <sz val="18"/>
      <color rgb="FFC00000"/>
      <name val="Calibri"/>
      <family val="2"/>
    </font>
    <font>
      <sz val="16"/>
      <color theme="9" tint="-0.249977111117893"/>
      <name val="Calibri"/>
      <family val="2"/>
      <scheme val="minor"/>
    </font>
    <font>
      <b/>
      <sz val="22"/>
      <color theme="9" tint="-0.249977111117893"/>
      <name val="Calibri"/>
      <family val="2"/>
      <scheme val="minor"/>
    </font>
    <font>
      <b/>
      <sz val="20"/>
      <color rgb="FFC00000"/>
      <name val="Calibri"/>
      <family val="2"/>
      <scheme val="minor"/>
    </font>
  </fonts>
  <fills count="24">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
      <patternFill patternType="solid">
        <fgColor rgb="FFA9D08E"/>
        <bgColor indexed="64"/>
      </patternFill>
    </fill>
    <fill>
      <patternFill patternType="solid">
        <fgColor theme="7" tint="0.7999816888943144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6" fontId="8"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cellStyleXfs>
  <cellXfs count="885">
    <xf numFmtId="0" fontId="0" fillId="0" borderId="0" xfId="0"/>
    <xf numFmtId="0" fontId="4" fillId="2" borderId="0" xfId="0" applyFont="1" applyFill="1"/>
    <xf numFmtId="0" fontId="0" fillId="4" borderId="0" xfId="0" applyFill="1"/>
    <xf numFmtId="164" fontId="0" fillId="0" borderId="0" xfId="1" applyNumberFormat="1" applyFont="1" applyFill="1" applyBorder="1"/>
    <xf numFmtId="164" fontId="0" fillId="0" borderId="0" xfId="1" applyNumberFormat="1" applyFont="1"/>
    <xf numFmtId="164" fontId="0" fillId="0" borderId="0" xfId="1" applyNumberFormat="1" applyFont="1" applyFill="1"/>
    <xf numFmtId="0" fontId="4" fillId="0" borderId="0" xfId="0" applyFont="1"/>
    <xf numFmtId="164" fontId="0" fillId="0" borderId="0" xfId="1" applyNumberFormat="1" applyFont="1" applyBorder="1"/>
    <xf numFmtId="164" fontId="3" fillId="0" borderId="0" xfId="1" applyNumberFormat="1" applyFont="1"/>
    <xf numFmtId="164" fontId="3" fillId="0" borderId="0" xfId="1" applyNumberFormat="1" applyFont="1" applyBorder="1"/>
    <xf numFmtId="164" fontId="1" fillId="0" borderId="0" xfId="1" applyNumberFormat="1" applyFont="1" applyFill="1" applyBorder="1" applyAlignment="1">
      <alignment horizontal="right"/>
    </xf>
    <xf numFmtId="164" fontId="1" fillId="0" borderId="0" xfId="1" applyNumberFormat="1" applyFont="1" applyFill="1" applyBorder="1"/>
    <xf numFmtId="164" fontId="0" fillId="0" borderId="0" xfId="1" applyNumberFormat="1" applyFont="1" applyFill="1" applyBorder="1" applyAlignment="1">
      <alignment horizontal="right"/>
    </xf>
    <xf numFmtId="164" fontId="6" fillId="0" borderId="0" xfId="1" applyNumberFormat="1" applyFont="1" applyBorder="1"/>
    <xf numFmtId="164" fontId="0" fillId="0" borderId="0" xfId="0" applyNumberFormat="1"/>
    <xf numFmtId="164" fontId="1" fillId="0" borderId="0" xfId="1" applyNumberFormat="1" applyFont="1" applyBorder="1"/>
    <xf numFmtId="164" fontId="1" fillId="0" borderId="0" xfId="1" applyNumberFormat="1" applyFont="1"/>
    <xf numFmtId="9" fontId="1" fillId="0" borderId="0" xfId="2" applyFont="1" applyBorder="1"/>
    <xf numFmtId="164" fontId="0" fillId="0" borderId="0" xfId="1" applyNumberFormat="1" applyFont="1" applyBorder="1" applyAlignment="1">
      <alignment horizontal="right"/>
    </xf>
    <xf numFmtId="165" fontId="0" fillId="0" borderId="0" xfId="2" applyNumberFormat="1" applyFont="1" applyBorder="1"/>
    <xf numFmtId="10" fontId="0" fillId="0" borderId="0" xfId="2" applyNumberFormat="1" applyFont="1" applyBorder="1"/>
    <xf numFmtId="43" fontId="0" fillId="0" borderId="0" xfId="1" applyFont="1" applyBorder="1"/>
    <xf numFmtId="9" fontId="0" fillId="0" borderId="0" xfId="2" applyFont="1" applyFill="1" applyBorder="1" applyAlignment="1">
      <alignment horizontal="right"/>
    </xf>
    <xf numFmtId="43" fontId="0" fillId="0" borderId="0" xfId="1" applyFont="1" applyFill="1" applyBorder="1" applyAlignment="1">
      <alignment horizontal="right"/>
    </xf>
    <xf numFmtId="0" fontId="0" fillId="9" borderId="0" xfId="0" applyFill="1"/>
    <xf numFmtId="9" fontId="1" fillId="0" borderId="0" xfId="2" applyFont="1" applyFill="1" applyBorder="1" applyProtection="1"/>
    <xf numFmtId="164" fontId="7" fillId="0" borderId="0" xfId="1" applyNumberFormat="1" applyFont="1" applyBorder="1"/>
    <xf numFmtId="164" fontId="3" fillId="0" borderId="0" xfId="1" applyNumberFormat="1" applyFont="1" applyFill="1" applyBorder="1"/>
    <xf numFmtId="164" fontId="1" fillId="0" borderId="0" xfId="1" applyNumberFormat="1" applyFont="1" applyFill="1" applyBorder="1" applyAlignment="1">
      <alignment horizontal="center"/>
    </xf>
    <xf numFmtId="164" fontId="2" fillId="0" borderId="0" xfId="1" applyNumberFormat="1" applyFont="1" applyFill="1" applyBorder="1"/>
    <xf numFmtId="10" fontId="0" fillId="8" borderId="4" xfId="2" applyNumberFormat="1" applyFont="1" applyFill="1" applyBorder="1"/>
    <xf numFmtId="164" fontId="7" fillId="0" borderId="0" xfId="1" applyNumberFormat="1" applyFont="1"/>
    <xf numFmtId="0" fontId="7" fillId="0" borderId="0" xfId="0" applyFont="1"/>
    <xf numFmtId="164" fontId="7" fillId="0" borderId="0" xfId="1" applyNumberFormat="1" applyFont="1" applyFill="1" applyBorder="1"/>
    <xf numFmtId="165" fontId="0" fillId="0" borderId="0" xfId="2" applyNumberFormat="1" applyFont="1" applyFill="1" applyBorder="1"/>
    <xf numFmtId="0" fontId="7" fillId="5" borderId="0" xfId="0" applyFont="1" applyFill="1" applyAlignment="1">
      <alignment horizontal="center"/>
    </xf>
    <xf numFmtId="0" fontId="7" fillId="4" borderId="0" xfId="0" applyFont="1" applyFill="1"/>
    <xf numFmtId="164" fontId="0" fillId="9" borderId="0" xfId="1" applyNumberFormat="1" applyFont="1" applyFill="1" applyBorder="1" applyProtection="1">
      <protection locked="0"/>
    </xf>
    <xf numFmtId="43" fontId="0" fillId="8" borderId="0" xfId="0" applyNumberFormat="1" applyFill="1"/>
    <xf numFmtId="164" fontId="14" fillId="0" borderId="0" xfId="1" applyNumberFormat="1" applyFont="1" applyBorder="1"/>
    <xf numFmtId="164" fontId="19" fillId="0" borderId="0" xfId="1" applyNumberFormat="1" applyFont="1" applyBorder="1"/>
    <xf numFmtId="164" fontId="0" fillId="0" borderId="0" xfId="1" applyNumberFormat="1" applyFont="1" applyFill="1" applyBorder="1" applyAlignment="1">
      <alignment horizontal="center" wrapText="1"/>
    </xf>
    <xf numFmtId="164" fontId="6" fillId="0" borderId="0" xfId="1" applyNumberFormat="1" applyFont="1" applyFill="1" applyBorder="1"/>
    <xf numFmtId="164" fontId="3" fillId="0" borderId="0" xfId="1" applyNumberFormat="1" applyFont="1" applyFill="1" applyBorder="1" applyAlignment="1"/>
    <xf numFmtId="164" fontId="11" fillId="0" borderId="0" xfId="1" applyNumberFormat="1" applyFont="1" applyFill="1"/>
    <xf numFmtId="164" fontId="0" fillId="0" borderId="0" xfId="1" applyNumberFormat="1" applyFont="1" applyBorder="1" applyProtection="1">
      <protection locked="0"/>
    </xf>
    <xf numFmtId="164" fontId="19" fillId="0" borderId="0" xfId="1" applyNumberFormat="1" applyFont="1" applyBorder="1" applyProtection="1">
      <protection locked="0"/>
    </xf>
    <xf numFmtId="0" fontId="22" fillId="0" borderId="0" xfId="0" applyFont="1"/>
    <xf numFmtId="0" fontId="0" fillId="0" borderId="10" xfId="0" applyBorder="1"/>
    <xf numFmtId="0" fontId="4" fillId="0" borderId="10" xfId="0" applyFont="1" applyBorder="1"/>
    <xf numFmtId="0" fontId="0" fillId="0" borderId="26" xfId="0" applyBorder="1"/>
    <xf numFmtId="0" fontId="0" fillId="0" borderId="27" xfId="0" applyBorder="1" applyAlignment="1">
      <alignment horizontal="left" indent="4"/>
    </xf>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4" fontId="0" fillId="6" borderId="30" xfId="0" applyNumberFormat="1" applyFill="1" applyBorder="1"/>
    <xf numFmtId="0" fontId="0" fillId="0" borderId="2" xfId="0" applyBorder="1"/>
    <xf numFmtId="0" fontId="4" fillId="0" borderId="2" xfId="0" applyFont="1" applyBorder="1"/>
    <xf numFmtId="9" fontId="0" fillId="6" borderId="3" xfId="0" applyNumberFormat="1" applyFill="1" applyBorder="1"/>
    <xf numFmtId="164" fontId="3" fillId="6" borderId="26" xfId="1" applyNumberFormat="1" applyFont="1" applyFill="1" applyBorder="1"/>
    <xf numFmtId="164" fontId="3" fillId="6" borderId="26" xfId="1" applyNumberFormat="1" applyFont="1" applyFill="1" applyBorder="1" applyAlignment="1">
      <alignment horizontal="right"/>
    </xf>
    <xf numFmtId="0" fontId="3" fillId="12" borderId="26" xfId="0" applyFont="1" applyFill="1" applyBorder="1" applyAlignment="1">
      <alignment horizontal="center"/>
    </xf>
    <xf numFmtId="164" fontId="3" fillId="0" borderId="0" xfId="0" applyNumberFormat="1" applyFont="1"/>
    <xf numFmtId="164" fontId="3" fillId="0" borderId="33" xfId="1" applyNumberFormat="1" applyFont="1" applyBorder="1"/>
    <xf numFmtId="164" fontId="3" fillId="0" borderId="0" xfId="1" applyNumberFormat="1" applyFont="1" applyBorder="1" applyAlignment="1">
      <alignment horizontal="left" indent="4"/>
    </xf>
    <xf numFmtId="164" fontId="3" fillId="0" borderId="2" xfId="1" applyNumberFormat="1" applyFont="1" applyBorder="1"/>
    <xf numFmtId="164" fontId="3" fillId="0" borderId="33" xfId="1" applyNumberFormat="1" applyFont="1" applyBorder="1" applyAlignment="1">
      <alignment horizontal="left" indent="1"/>
    </xf>
    <xf numFmtId="0" fontId="3" fillId="14" borderId="0" xfId="0" applyFont="1" applyFill="1"/>
    <xf numFmtId="164" fontId="0" fillId="14" borderId="0" xfId="1" applyNumberFormat="1" applyFont="1" applyFill="1"/>
    <xf numFmtId="164" fontId="0" fillId="14" borderId="8" xfId="1" applyNumberFormat="1" applyFont="1" applyFill="1" applyBorder="1" applyProtection="1">
      <protection locked="0"/>
    </xf>
    <xf numFmtId="0" fontId="20" fillId="14" borderId="0" xfId="0" applyFont="1" applyFill="1"/>
    <xf numFmtId="0" fontId="22" fillId="14" borderId="0" xfId="0" applyFont="1" applyFill="1"/>
    <xf numFmtId="164" fontId="0" fillId="14" borderId="8" xfId="1" applyNumberFormat="1" applyFont="1" applyFill="1" applyBorder="1" applyAlignment="1" applyProtection="1">
      <alignment horizontal="left" indent="4"/>
      <protection locked="0"/>
    </xf>
    <xf numFmtId="0" fontId="18" fillId="14" borderId="0" xfId="0" applyFont="1" applyFill="1"/>
    <xf numFmtId="10" fontId="0" fillId="14" borderId="8" xfId="2" applyNumberFormat="1" applyFont="1" applyFill="1" applyBorder="1" applyProtection="1">
      <protection locked="0"/>
    </xf>
    <xf numFmtId="10" fontId="0" fillId="14" borderId="8" xfId="0" applyNumberFormat="1" applyFill="1" applyBorder="1" applyProtection="1">
      <protection locked="0"/>
    </xf>
    <xf numFmtId="0" fontId="4" fillId="15" borderId="0" xfId="0" applyFont="1" applyFill="1"/>
    <xf numFmtId="0" fontId="4" fillId="15" borderId="26" xfId="0" applyFont="1" applyFill="1" applyBorder="1"/>
    <xf numFmtId="0" fontId="0" fillId="10" borderId="12" xfId="2" applyNumberFormat="1" applyFont="1" applyFill="1" applyBorder="1"/>
    <xf numFmtId="170" fontId="0" fillId="0" borderId="0" xfId="1" applyNumberFormat="1" applyFont="1" applyBorder="1"/>
    <xf numFmtId="164" fontId="7" fillId="10" borderId="0" xfId="1" applyNumberFormat="1" applyFont="1" applyFill="1" applyBorder="1"/>
    <xf numFmtId="165" fontId="0" fillId="10" borderId="0" xfId="2" applyNumberFormat="1" applyFont="1" applyFill="1" applyBorder="1"/>
    <xf numFmtId="167" fontId="0" fillId="14" borderId="8" xfId="4" applyNumberFormat="1" applyFont="1" applyFill="1" applyBorder="1" applyProtection="1">
      <protection locked="0"/>
    </xf>
    <xf numFmtId="164" fontId="0" fillId="14" borderId="3" xfId="0" applyNumberFormat="1" applyFill="1" applyBorder="1" applyProtection="1">
      <protection locked="0"/>
    </xf>
    <xf numFmtId="167" fontId="0" fillId="14" borderId="12" xfId="4" applyNumberFormat="1" applyFont="1" applyFill="1" applyBorder="1" applyProtection="1">
      <protection locked="0"/>
    </xf>
    <xf numFmtId="167" fontId="0" fillId="10" borderId="31" xfId="4" applyNumberFormat="1" applyFont="1" applyFill="1" applyBorder="1" applyProtection="1"/>
    <xf numFmtId="167" fontId="1" fillId="10" borderId="31" xfId="4" applyNumberFormat="1" applyFont="1" applyFill="1" applyBorder="1" applyProtection="1"/>
    <xf numFmtId="167" fontId="3" fillId="10" borderId="33" xfId="4" applyNumberFormat="1" applyFont="1" applyFill="1" applyBorder="1" applyProtection="1"/>
    <xf numFmtId="167" fontId="3" fillId="10" borderId="33" xfId="4" applyNumberFormat="1" applyFont="1" applyFill="1" applyBorder="1"/>
    <xf numFmtId="167" fontId="4" fillId="15" borderId="33" xfId="0" applyNumberFormat="1" applyFont="1" applyFill="1" applyBorder="1"/>
    <xf numFmtId="167" fontId="3" fillId="10" borderId="35" xfId="4" applyNumberFormat="1" applyFont="1" applyFill="1" applyBorder="1" applyProtection="1"/>
    <xf numFmtId="167" fontId="3" fillId="6" borderId="33" xfId="4" applyNumberFormat="1" applyFont="1" applyFill="1" applyBorder="1"/>
    <xf numFmtId="167" fontId="0" fillId="10" borderId="0" xfId="4" applyNumberFormat="1" applyFont="1" applyFill="1" applyBorder="1"/>
    <xf numFmtId="167" fontId="1" fillId="10" borderId="0" xfId="4" applyNumberFormat="1" applyFont="1" applyFill="1" applyBorder="1"/>
    <xf numFmtId="167" fontId="6" fillId="14" borderId="8" xfId="4" applyNumberFormat="1" applyFont="1" applyFill="1" applyBorder="1" applyProtection="1">
      <protection locked="0"/>
    </xf>
    <xf numFmtId="167" fontId="0" fillId="10" borderId="0" xfId="4" applyNumberFormat="1" applyFont="1" applyFill="1" applyBorder="1" applyProtection="1"/>
    <xf numFmtId="167" fontId="3" fillId="10" borderId="2" xfId="4" applyNumberFormat="1" applyFont="1" applyFill="1" applyBorder="1"/>
    <xf numFmtId="164" fontId="22" fillId="14" borderId="0" xfId="1" applyNumberFormat="1" applyFont="1" applyFill="1"/>
    <xf numFmtId="164" fontId="0" fillId="0" borderId="22" xfId="1" applyNumberFormat="1" applyFont="1" applyBorder="1"/>
    <xf numFmtId="164" fontId="0" fillId="0" borderId="24" xfId="1" applyNumberFormat="1" applyFont="1" applyBorder="1"/>
    <xf numFmtId="0" fontId="0" fillId="10" borderId="25" xfId="2" applyNumberFormat="1" applyFont="1" applyFill="1" applyBorder="1" applyAlignment="1" applyProtection="1">
      <alignment horizontal="center"/>
    </xf>
    <xf numFmtId="164" fontId="3" fillId="0" borderId="22" xfId="1" applyNumberFormat="1" applyFont="1" applyBorder="1"/>
    <xf numFmtId="167" fontId="0" fillId="10" borderId="23" xfId="4" applyNumberFormat="1" applyFont="1" applyFill="1" applyBorder="1"/>
    <xf numFmtId="164" fontId="3" fillId="0" borderId="24" xfId="1" applyNumberFormat="1" applyFont="1" applyBorder="1"/>
    <xf numFmtId="167" fontId="1" fillId="10" borderId="25" xfId="4" applyNumberFormat="1" applyFont="1" applyFill="1" applyBorder="1"/>
    <xf numFmtId="164" fontId="27" fillId="0" borderId="0" xfId="1" applyNumberFormat="1" applyFont="1" applyBorder="1"/>
    <xf numFmtId="167" fontId="0" fillId="14" borderId="32" xfId="4" applyNumberFormat="1" applyFont="1" applyFill="1" applyBorder="1" applyProtection="1">
      <protection locked="0"/>
    </xf>
    <xf numFmtId="167" fontId="0" fillId="14" borderId="3" xfId="4" applyNumberFormat="1" applyFont="1" applyFill="1" applyBorder="1" applyProtection="1">
      <protection locked="0"/>
    </xf>
    <xf numFmtId="10" fontId="3" fillId="10" borderId="31" xfId="2" applyNumberFormat="1" applyFont="1" applyFill="1" applyBorder="1" applyProtection="1"/>
    <xf numFmtId="164" fontId="14" fillId="0" borderId="33" xfId="1" applyNumberFormat="1" applyFont="1" applyBorder="1"/>
    <xf numFmtId="164" fontId="18" fillId="0" borderId="33" xfId="1" applyNumberFormat="1" applyFont="1" applyBorder="1"/>
    <xf numFmtId="167" fontId="0" fillId="10" borderId="35" xfId="4" applyNumberFormat="1" applyFont="1" applyFill="1" applyBorder="1" applyProtection="1"/>
    <xf numFmtId="167" fontId="18" fillId="10" borderId="33" xfId="4" applyNumberFormat="1" applyFont="1" applyFill="1" applyBorder="1"/>
    <xf numFmtId="164" fontId="14" fillId="0" borderId="4" xfId="1" applyNumberFormat="1" applyFont="1" applyBorder="1"/>
    <xf numFmtId="164" fontId="14" fillId="0" borderId="5" xfId="1" applyNumberFormat="1" applyFont="1" applyBorder="1"/>
    <xf numFmtId="164" fontId="18" fillId="0" borderId="5" xfId="1" applyNumberFormat="1" applyFont="1" applyBorder="1"/>
    <xf numFmtId="167" fontId="14" fillId="10" borderId="36" xfId="4" applyNumberFormat="1" applyFont="1" applyFill="1" applyBorder="1"/>
    <xf numFmtId="167" fontId="0" fillId="10" borderId="27" xfId="4" applyNumberFormat="1" applyFont="1" applyFill="1" applyBorder="1" applyProtection="1"/>
    <xf numFmtId="167" fontId="0" fillId="10" borderId="28" xfId="4" applyNumberFormat="1" applyFont="1" applyFill="1" applyBorder="1" applyProtection="1"/>
    <xf numFmtId="167" fontId="1" fillId="10" borderId="28" xfId="4" applyNumberFormat="1" applyFont="1" applyFill="1" applyBorder="1" applyProtection="1"/>
    <xf numFmtId="164" fontId="3" fillId="0" borderId="0" xfId="1" applyNumberFormat="1" applyFont="1" applyFill="1" applyBorder="1" applyAlignment="1">
      <alignment horizontal="center"/>
    </xf>
    <xf numFmtId="164" fontId="0" fillId="14" borderId="12" xfId="1" applyNumberFormat="1" applyFont="1" applyFill="1" applyBorder="1" applyProtection="1">
      <protection locked="0"/>
    </xf>
    <xf numFmtId="0" fontId="3" fillId="0" borderId="33" xfId="0" applyFont="1" applyBorder="1"/>
    <xf numFmtId="167" fontId="1" fillId="10" borderId="0" xfId="4" applyNumberFormat="1" applyFont="1" applyFill="1" applyBorder="1" applyProtection="1"/>
    <xf numFmtId="10" fontId="5" fillId="14" borderId="7" xfId="0" applyNumberFormat="1" applyFont="1" applyFill="1" applyBorder="1" applyProtection="1">
      <protection locked="0"/>
    </xf>
    <xf numFmtId="164" fontId="3" fillId="0" borderId="4" xfId="1" applyNumberFormat="1" applyFont="1" applyBorder="1"/>
    <xf numFmtId="0" fontId="0" fillId="0" borderId="5" xfId="0" applyBorder="1"/>
    <xf numFmtId="167" fontId="3" fillId="10" borderId="36" xfId="4" applyNumberFormat="1" applyFont="1" applyFill="1" applyBorder="1"/>
    <xf numFmtId="0" fontId="25" fillId="2" borderId="0" xfId="0" applyFont="1" applyFill="1"/>
    <xf numFmtId="164" fontId="0" fillId="10" borderId="8" xfId="1" applyNumberFormat="1" applyFont="1" applyFill="1" applyBorder="1"/>
    <xf numFmtId="164" fontId="29" fillId="15" borderId="0" xfId="1" applyNumberFormat="1" applyFont="1" applyFill="1"/>
    <xf numFmtId="164" fontId="21" fillId="0" borderId="0" xfId="1" applyNumberFormat="1" applyFont="1" applyFill="1" applyBorder="1" applyAlignment="1">
      <alignment horizontal="center"/>
    </xf>
    <xf numFmtId="164" fontId="13" fillId="0" borderId="0" xfId="1" applyNumberFormat="1" applyFont="1" applyFill="1" applyBorder="1" applyAlignment="1">
      <alignment horizontal="right"/>
    </xf>
    <xf numFmtId="164" fontId="30" fillId="0" borderId="0" xfId="1" applyNumberFormat="1" applyFont="1" applyFill="1" applyBorder="1" applyAlignment="1">
      <alignment horizontal="center"/>
    </xf>
    <xf numFmtId="164" fontId="29" fillId="0" borderId="0" xfId="1" applyNumberFormat="1" applyFont="1" applyFill="1"/>
    <xf numFmtId="10" fontId="0" fillId="0" borderId="0" xfId="2" applyNumberFormat="1" applyFont="1" applyFill="1" applyBorder="1"/>
    <xf numFmtId="164" fontId="0" fillId="0" borderId="0" xfId="1" applyNumberFormat="1" applyFont="1" applyFill="1" applyBorder="1" applyProtection="1"/>
    <xf numFmtId="168" fontId="11" fillId="0" borderId="0" xfId="2" applyNumberFormat="1" applyFont="1" applyFill="1"/>
    <xf numFmtId="164" fontId="11" fillId="11" borderId="9" xfId="1" applyNumberFormat="1" applyFont="1" applyFill="1" applyBorder="1"/>
    <xf numFmtId="167" fontId="0" fillId="10" borderId="7" xfId="4" applyNumberFormat="1" applyFont="1" applyFill="1" applyBorder="1" applyAlignment="1" applyProtection="1">
      <alignment horizontal="center"/>
    </xf>
    <xf numFmtId="167" fontId="0" fillId="10" borderId="14" xfId="4" applyNumberFormat="1" applyFont="1" applyFill="1" applyBorder="1" applyAlignment="1" applyProtection="1">
      <alignment horizontal="center"/>
    </xf>
    <xf numFmtId="167" fontId="1" fillId="10" borderId="14" xfId="4" applyNumberFormat="1" applyFont="1" applyFill="1" applyBorder="1" applyAlignment="1" applyProtection="1">
      <alignment horizontal="center"/>
    </xf>
    <xf numFmtId="167" fontId="3" fillId="10" borderId="42" xfId="4" applyNumberFormat="1" applyFont="1" applyFill="1" applyBorder="1" applyAlignment="1" applyProtection="1">
      <alignment horizontal="center"/>
    </xf>
    <xf numFmtId="0" fontId="3" fillId="18" borderId="8" xfId="0" applyFont="1" applyFill="1" applyBorder="1" applyAlignment="1">
      <alignment horizontal="center" wrapText="1"/>
    </xf>
    <xf numFmtId="164" fontId="0" fillId="11" borderId="0" xfId="1" applyNumberFormat="1" applyFont="1" applyFill="1" applyBorder="1"/>
    <xf numFmtId="164" fontId="3" fillId="0" borderId="0" xfId="1" applyNumberFormat="1" applyFont="1" applyFill="1" applyBorder="1" applyAlignment="1">
      <alignment vertical="center"/>
    </xf>
    <xf numFmtId="167" fontId="6" fillId="14" borderId="1" xfId="4" applyNumberFormat="1" applyFont="1" applyFill="1" applyBorder="1" applyProtection="1">
      <protection locked="0"/>
    </xf>
    <xf numFmtId="10" fontId="0" fillId="14" borderId="1" xfId="2" applyNumberFormat="1" applyFont="1" applyFill="1" applyBorder="1" applyProtection="1">
      <protection locked="0"/>
    </xf>
    <xf numFmtId="167" fontId="0" fillId="14" borderId="1" xfId="4" applyNumberFormat="1" applyFont="1" applyFill="1" applyBorder="1" applyProtection="1">
      <protection locked="0"/>
    </xf>
    <xf numFmtId="0" fontId="3" fillId="18" borderId="8" xfId="0" applyFont="1" applyFill="1" applyBorder="1" applyAlignment="1">
      <alignment horizontal="left" wrapText="1"/>
    </xf>
    <xf numFmtId="0" fontId="37" fillId="2" borderId="0" xfId="0" applyFont="1" applyFill="1"/>
    <xf numFmtId="0" fontId="0" fillId="0" borderId="19" xfId="0" applyBorder="1"/>
    <xf numFmtId="0" fontId="3" fillId="0" borderId="37" xfId="0" quotePrefix="1" applyFont="1" applyBorder="1" applyAlignment="1">
      <alignment horizontal="center"/>
    </xf>
    <xf numFmtId="0" fontId="3" fillId="0" borderId="37" xfId="0" applyFont="1" applyBorder="1" applyAlignment="1">
      <alignment horizontal="center"/>
    </xf>
    <xf numFmtId="0" fontId="3" fillId="0" borderId="11" xfId="0" applyFont="1" applyBorder="1" applyAlignment="1">
      <alignment horizontal="center"/>
    </xf>
    <xf numFmtId="0" fontId="0" fillId="0" borderId="34" xfId="0" applyBorder="1"/>
    <xf numFmtId="164" fontId="0" fillId="0" borderId="15" xfId="1" applyNumberFormat="1" applyFont="1" applyBorder="1"/>
    <xf numFmtId="164" fontId="0" fillId="7" borderId="0" xfId="1" applyNumberFormat="1" applyFont="1" applyFill="1" applyBorder="1"/>
    <xf numFmtId="164" fontId="0" fillId="7" borderId="0" xfId="1" applyNumberFormat="1" applyFont="1" applyFill="1" applyBorder="1" applyAlignment="1">
      <alignment horizontal="center"/>
    </xf>
    <xf numFmtId="164" fontId="0" fillId="7" borderId="15" xfId="1" applyNumberFormat="1" applyFont="1" applyFill="1" applyBorder="1" applyAlignment="1">
      <alignment horizontal="center"/>
    </xf>
    <xf numFmtId="164" fontId="0" fillId="11" borderId="15" xfId="1" applyNumberFormat="1" applyFont="1" applyFill="1" applyBorder="1"/>
    <xf numFmtId="0" fontId="0" fillId="0" borderId="20" xfId="0" applyBorder="1"/>
    <xf numFmtId="10" fontId="0" fillId="8" borderId="9" xfId="2" applyNumberFormat="1" applyFont="1" applyFill="1" applyBorder="1"/>
    <xf numFmtId="0" fontId="0" fillId="0" borderId="43" xfId="0" applyBorder="1"/>
    <xf numFmtId="9" fontId="3" fillId="0" borderId="26" xfId="0" applyNumberFormat="1" applyFont="1" applyBorder="1" applyAlignment="1">
      <alignment horizontal="center"/>
    </xf>
    <xf numFmtId="9" fontId="3" fillId="0" borderId="13" xfId="0" applyNumberFormat="1" applyFont="1" applyBorder="1" applyAlignment="1">
      <alignment horizontal="center"/>
    </xf>
    <xf numFmtId="0" fontId="7" fillId="0" borderId="0" xfId="0" applyFont="1" applyAlignment="1">
      <alignment horizontal="center"/>
    </xf>
    <xf numFmtId="10" fontId="3" fillId="0" borderId="26" xfId="0" applyNumberFormat="1" applyFont="1" applyBorder="1" applyAlignment="1">
      <alignment horizontal="center"/>
    </xf>
    <xf numFmtId="10" fontId="3" fillId="0" borderId="0" xfId="0" applyNumberFormat="1" applyFont="1" applyAlignment="1">
      <alignment horizontal="center"/>
    </xf>
    <xf numFmtId="164" fontId="2" fillId="0" borderId="0" xfId="1" applyNumberFormat="1" applyFont="1" applyFill="1"/>
    <xf numFmtId="164" fontId="11" fillId="0" borderId="9" xfId="1" applyNumberFormat="1" applyFont="1" applyFill="1" applyBorder="1"/>
    <xf numFmtId="10" fontId="11" fillId="0" borderId="9" xfId="2" applyNumberFormat="1" applyFont="1" applyFill="1" applyBorder="1"/>
    <xf numFmtId="164" fontId="7" fillId="5" borderId="0" xfId="0" applyNumberFormat="1" applyFont="1" applyFill="1" applyAlignment="1">
      <alignment horizontal="center"/>
    </xf>
    <xf numFmtId="0" fontId="0" fillId="9" borderId="0" xfId="0" applyFill="1" applyAlignment="1">
      <alignment horizontal="center"/>
    </xf>
    <xf numFmtId="0" fontId="0" fillId="9" borderId="8" xfId="0" applyFill="1" applyBorder="1" applyAlignment="1">
      <alignment horizontal="center"/>
    </xf>
    <xf numFmtId="0" fontId="32" fillId="9" borderId="8" xfId="0" applyFont="1" applyFill="1" applyBorder="1" applyAlignment="1">
      <alignment horizontal="center" vertical="center"/>
    </xf>
    <xf numFmtId="0" fontId="0" fillId="9" borderId="8" xfId="0" applyFill="1" applyBorder="1"/>
    <xf numFmtId="0" fontId="31" fillId="9" borderId="0" xfId="0" applyFont="1" applyFill="1" applyAlignment="1">
      <alignment horizontal="center" vertical="center"/>
    </xf>
    <xf numFmtId="0" fontId="14" fillId="9" borderId="8" xfId="0" applyFont="1" applyFill="1" applyBorder="1" applyAlignment="1">
      <alignment vertical="center" wrapText="1"/>
    </xf>
    <xf numFmtId="0" fontId="14" fillId="9" borderId="0" xfId="0" applyFont="1" applyFill="1" applyAlignment="1">
      <alignment vertical="center" wrapText="1"/>
    </xf>
    <xf numFmtId="0" fontId="0" fillId="9" borderId="0" xfId="0" applyFill="1" applyAlignment="1">
      <alignment wrapText="1"/>
    </xf>
    <xf numFmtId="0" fontId="15" fillId="9" borderId="0" xfId="0" applyFont="1" applyFill="1" applyAlignment="1">
      <alignment wrapText="1"/>
    </xf>
    <xf numFmtId="0" fontId="34" fillId="9" borderId="0" xfId="0" applyFont="1" applyFill="1" applyAlignment="1">
      <alignment vertical="center" wrapText="1"/>
    </xf>
    <xf numFmtId="9" fontId="35" fillId="9" borderId="0" xfId="2" applyFont="1" applyFill="1" applyBorder="1" applyAlignment="1">
      <alignment horizontal="center" vertical="center"/>
    </xf>
    <xf numFmtId="164" fontId="0" fillId="9" borderId="0" xfId="1" applyNumberFormat="1" applyFont="1" applyFill="1"/>
    <xf numFmtId="0" fontId="4" fillId="9" borderId="0" xfId="0" applyFont="1" applyFill="1"/>
    <xf numFmtId="43" fontId="3" fillId="9" borderId="0" xfId="1" applyFont="1" applyFill="1" applyBorder="1"/>
    <xf numFmtId="0" fontId="3" fillId="9" borderId="0" xfId="0" applyFont="1" applyFill="1"/>
    <xf numFmtId="0" fontId="3" fillId="6" borderId="2" xfId="0" applyFont="1" applyFill="1" applyBorder="1" applyAlignment="1">
      <alignment horizontal="center" wrapText="1"/>
    </xf>
    <xf numFmtId="0" fontId="3" fillId="6" borderId="10" xfId="0" applyFont="1" applyFill="1" applyBorder="1" applyAlignment="1">
      <alignment wrapText="1"/>
    </xf>
    <xf numFmtId="0" fontId="3" fillId="6" borderId="10" xfId="0" applyFont="1" applyFill="1" applyBorder="1" applyAlignment="1">
      <alignment horizontal="center" wrapText="1"/>
    </xf>
    <xf numFmtId="164" fontId="0" fillId="18" borderId="0" xfId="1" applyNumberFormat="1" applyFont="1" applyFill="1" applyBorder="1"/>
    <xf numFmtId="0" fontId="3" fillId="9" borderId="0" xfId="0" applyFont="1" applyFill="1" applyAlignment="1">
      <alignment wrapText="1"/>
    </xf>
    <xf numFmtId="0" fontId="3" fillId="9" borderId="8" xfId="0" applyFont="1" applyFill="1" applyBorder="1" applyAlignment="1">
      <alignment wrapText="1"/>
    </xf>
    <xf numFmtId="0" fontId="3" fillId="9" borderId="4" xfId="0" applyFont="1" applyFill="1" applyBorder="1" applyAlignment="1">
      <alignment horizontal="center"/>
    </xf>
    <xf numFmtId="0" fontId="3" fillId="9" borderId="44" xfId="0" applyFont="1" applyFill="1" applyBorder="1" applyAlignment="1">
      <alignment horizontal="center" wrapText="1"/>
    </xf>
    <xf numFmtId="0" fontId="3" fillId="9" borderId="36" xfId="0" applyFont="1" applyFill="1" applyBorder="1" applyAlignment="1">
      <alignment horizontal="center" wrapText="1"/>
    </xf>
    <xf numFmtId="0" fontId="3" fillId="10" borderId="44" xfId="0" applyFont="1" applyFill="1" applyBorder="1"/>
    <xf numFmtId="171" fontId="0" fillId="14" borderId="12" xfId="0" applyNumberFormat="1" applyFill="1" applyBorder="1" applyProtection="1">
      <protection locked="0"/>
    </xf>
    <xf numFmtId="0" fontId="3" fillId="10" borderId="8" xfId="0" applyFont="1" applyFill="1" applyBorder="1" applyAlignment="1">
      <alignment horizontal="center"/>
    </xf>
    <xf numFmtId="164" fontId="0" fillId="10" borderId="8" xfId="1" applyNumberFormat="1" applyFont="1" applyFill="1" applyBorder="1" applyProtection="1"/>
    <xf numFmtId="10" fontId="7" fillId="10" borderId="0" xfId="2" applyNumberFormat="1" applyFont="1" applyFill="1" applyBorder="1" applyProtection="1"/>
    <xf numFmtId="0" fontId="3" fillId="18" borderId="7" xfId="0" applyFont="1" applyFill="1" applyBorder="1" applyAlignment="1">
      <alignment horizontal="left" wrapText="1"/>
    </xf>
    <xf numFmtId="164" fontId="18" fillId="0" borderId="0" xfId="1" applyNumberFormat="1" applyFont="1" applyBorder="1"/>
    <xf numFmtId="164" fontId="0" fillId="0" borderId="0" xfId="1" applyNumberFormat="1" applyFont="1" applyBorder="1" applyProtection="1"/>
    <xf numFmtId="10" fontId="0" fillId="0" borderId="0" xfId="2" applyNumberFormat="1" applyFont="1" applyBorder="1" applyProtection="1"/>
    <xf numFmtId="8" fontId="0" fillId="0" borderId="0" xfId="2" applyNumberFormat="1" applyFont="1" applyBorder="1" applyProtection="1"/>
    <xf numFmtId="43" fontId="0" fillId="0" borderId="0" xfId="1" applyFont="1" applyBorder="1" applyProtection="1"/>
    <xf numFmtId="43" fontId="0" fillId="0" borderId="0" xfId="1" applyFont="1" applyFill="1" applyBorder="1" applyProtection="1"/>
    <xf numFmtId="2" fontId="0" fillId="10" borderId="0" xfId="1" applyNumberFormat="1" applyFont="1" applyFill="1" applyBorder="1" applyAlignment="1" applyProtection="1">
      <alignment horizontal="center" wrapText="1"/>
    </xf>
    <xf numFmtId="0" fontId="3" fillId="0" borderId="0" xfId="0" applyFont="1"/>
    <xf numFmtId="164" fontId="0" fillId="0" borderId="0" xfId="1" applyNumberFormat="1" applyFont="1" applyBorder="1" applyAlignment="1" applyProtection="1">
      <alignment horizontal="right"/>
    </xf>
    <xf numFmtId="165" fontId="0" fillId="0" borderId="0" xfId="2" applyNumberFormat="1" applyFont="1" applyBorder="1" applyProtection="1"/>
    <xf numFmtId="164" fontId="3" fillId="0" borderId="22" xfId="1" applyNumberFormat="1" applyFont="1" applyBorder="1" applyProtection="1">
      <protection locked="0"/>
    </xf>
    <xf numFmtId="167" fontId="0" fillId="10" borderId="23" xfId="4" applyNumberFormat="1" applyFont="1" applyFill="1" applyBorder="1" applyProtection="1">
      <protection locked="0"/>
    </xf>
    <xf numFmtId="164" fontId="3" fillId="0" borderId="24" xfId="1" applyNumberFormat="1" applyFont="1" applyBorder="1" applyProtection="1">
      <protection locked="0"/>
    </xf>
    <xf numFmtId="167" fontId="0" fillId="10" borderId="25" xfId="4" applyNumberFormat="1" applyFont="1" applyFill="1" applyBorder="1" applyProtection="1">
      <protection locked="0"/>
    </xf>
    <xf numFmtId="8" fontId="0" fillId="0" borderId="0" xfId="2" applyNumberFormat="1" applyFont="1" applyBorder="1" applyProtection="1">
      <protection locked="0"/>
    </xf>
    <xf numFmtId="43" fontId="0" fillId="0" borderId="0" xfId="1" applyFont="1" applyFill="1" applyBorder="1" applyProtection="1">
      <protection locked="0"/>
    </xf>
    <xf numFmtId="167" fontId="3" fillId="10" borderId="42" xfId="4" applyNumberFormat="1" applyFont="1" applyFill="1" applyBorder="1" applyProtection="1"/>
    <xf numFmtId="164" fontId="28" fillId="0" borderId="0" xfId="1" applyNumberFormat="1" applyFont="1" applyFill="1" applyBorder="1" applyAlignment="1">
      <alignment wrapText="1"/>
    </xf>
    <xf numFmtId="167" fontId="14" fillId="0" borderId="0" xfId="4" applyNumberFormat="1" applyFont="1" applyFill="1" applyBorder="1"/>
    <xf numFmtId="167" fontId="3" fillId="0" borderId="0" xfId="4" applyNumberFormat="1" applyFont="1" applyFill="1" applyBorder="1"/>
    <xf numFmtId="0" fontId="34" fillId="14" borderId="8" xfId="0"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167" fontId="3" fillId="10" borderId="35" xfId="4" applyNumberFormat="1" applyFont="1" applyFill="1" applyBorder="1"/>
    <xf numFmtId="0" fontId="0" fillId="0" borderId="0" xfId="0" applyAlignment="1">
      <alignment wrapText="1"/>
    </xf>
    <xf numFmtId="169" fontId="16" fillId="0" borderId="18" xfId="0" applyNumberFormat="1" applyFont="1" applyBorder="1" applyAlignment="1">
      <alignment horizontal="center"/>
    </xf>
    <xf numFmtId="0" fontId="16" fillId="10" borderId="9" xfId="0" applyFont="1" applyFill="1" applyBorder="1" applyAlignment="1">
      <alignment horizontal="center"/>
    </xf>
    <xf numFmtId="0" fontId="16" fillId="10" borderId="40" xfId="0" applyFont="1" applyFill="1" applyBorder="1" applyAlignment="1">
      <alignment horizontal="center"/>
    </xf>
    <xf numFmtId="0" fontId="15" fillId="0" borderId="6" xfId="0" applyFont="1" applyBorder="1" applyAlignment="1">
      <alignment horizontal="center"/>
    </xf>
    <xf numFmtId="164" fontId="3" fillId="0" borderId="0" xfId="1" applyNumberFormat="1" applyFont="1" applyBorder="1" applyAlignment="1">
      <alignment horizontal="center"/>
    </xf>
    <xf numFmtId="0" fontId="26" fillId="0" borderId="0" xfId="0" applyFont="1"/>
    <xf numFmtId="0" fontId="26" fillId="9" borderId="0" xfId="0" applyFont="1" applyFill="1"/>
    <xf numFmtId="164" fontId="26" fillId="9" borderId="0" xfId="1" applyNumberFormat="1" applyFont="1" applyFill="1"/>
    <xf numFmtId="167" fontId="0" fillId="10" borderId="45" xfId="4" applyNumberFormat="1" applyFont="1" applyFill="1" applyBorder="1"/>
    <xf numFmtId="167" fontId="3" fillId="10" borderId="44" xfId="4" applyNumberFormat="1" applyFont="1" applyFill="1" applyBorder="1"/>
    <xf numFmtId="167" fontId="3" fillId="15" borderId="36" xfId="4" applyNumberFormat="1" applyFont="1" applyFill="1" applyBorder="1"/>
    <xf numFmtId="167" fontId="4" fillId="15" borderId="2" xfId="0" applyNumberFormat="1" applyFont="1" applyFill="1" applyBorder="1"/>
    <xf numFmtId="167" fontId="3" fillId="10" borderId="3" xfId="4" applyNumberFormat="1" applyFont="1" applyFill="1" applyBorder="1" applyProtection="1"/>
    <xf numFmtId="0" fontId="4" fillId="15" borderId="37" xfId="0" applyFont="1" applyFill="1" applyBorder="1"/>
    <xf numFmtId="0" fontId="4" fillId="15" borderId="46" xfId="0" applyFont="1" applyFill="1" applyBorder="1"/>
    <xf numFmtId="9" fontId="0" fillId="0" borderId="0" xfId="0" applyNumberFormat="1"/>
    <xf numFmtId="164" fontId="1" fillId="0" borderId="0" xfId="1" applyNumberFormat="1" applyFont="1" applyFill="1" applyBorder="1" applyAlignment="1">
      <alignment horizontal="left" vertical="center"/>
    </xf>
    <xf numFmtId="164" fontId="3" fillId="0" borderId="0" xfId="1" applyNumberFormat="1" applyFont="1" applyFill="1" applyBorder="1" applyAlignment="1">
      <alignment horizontal="center" vertical="center" wrapText="1"/>
    </xf>
    <xf numFmtId="167" fontId="3" fillId="0" borderId="47" xfId="4" applyNumberFormat="1" applyFont="1" applyFill="1" applyBorder="1" applyProtection="1"/>
    <xf numFmtId="164" fontId="3" fillId="0" borderId="4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7" fontId="3" fillId="0" borderId="48" xfId="4" applyNumberFormat="1" applyFont="1" applyFill="1" applyBorder="1" applyProtection="1"/>
    <xf numFmtId="167" fontId="3" fillId="0" borderId="25" xfId="4" applyNumberFormat="1" applyFont="1" applyFill="1" applyBorder="1" applyProtection="1"/>
    <xf numFmtId="164" fontId="3" fillId="0" borderId="54" xfId="1" applyNumberFormat="1" applyFont="1" applyBorder="1" applyAlignment="1">
      <alignment horizontal="left" indent="1"/>
    </xf>
    <xf numFmtId="164" fontId="3" fillId="0" borderId="54" xfId="1" applyNumberFormat="1" applyFont="1" applyBorder="1"/>
    <xf numFmtId="10" fontId="0" fillId="10" borderId="2" xfId="2" applyNumberFormat="1" applyFont="1" applyFill="1" applyBorder="1"/>
    <xf numFmtId="10" fontId="0" fillId="10" borderId="26" xfId="2" applyNumberFormat="1" applyFont="1" applyFill="1" applyBorder="1"/>
    <xf numFmtId="10" fontId="3" fillId="0" borderId="47" xfId="2" applyNumberFormat="1" applyFont="1" applyFill="1" applyBorder="1"/>
    <xf numFmtId="10" fontId="3" fillId="9" borderId="47" xfId="0" applyNumberFormat="1" applyFont="1" applyFill="1" applyBorder="1" applyAlignment="1">
      <alignment horizontal="right" wrapText="1"/>
    </xf>
    <xf numFmtId="10" fontId="3" fillId="9" borderId="49" xfId="0" applyNumberFormat="1" applyFont="1" applyFill="1" applyBorder="1" applyAlignment="1">
      <alignment horizontal="right" wrapText="1"/>
    </xf>
    <xf numFmtId="10" fontId="0" fillId="10" borderId="23" xfId="2" applyNumberFormat="1" applyFont="1" applyFill="1" applyBorder="1" applyAlignment="1" applyProtection="1">
      <alignment horizontal="center"/>
    </xf>
    <xf numFmtId="164" fontId="0" fillId="0" borderId="0" xfId="1" applyNumberFormat="1" applyFont="1" applyFill="1" applyBorder="1" applyAlignment="1" applyProtection="1">
      <alignment horizontal="left"/>
    </xf>
    <xf numFmtId="0" fontId="17" fillId="9" borderId="0" xfId="5" applyFill="1"/>
    <xf numFmtId="10" fontId="0" fillId="9" borderId="8" xfId="0" applyNumberFormat="1" applyFill="1" applyBorder="1"/>
    <xf numFmtId="0" fontId="0" fillId="9" borderId="0" xfId="0" applyFill="1" applyAlignment="1">
      <alignment horizontal="left" vertical="center" indent="7"/>
    </xf>
    <xf numFmtId="0" fontId="0" fillId="9" borderId="0" xfId="0" applyFill="1" applyAlignment="1">
      <alignment vertical="top"/>
    </xf>
    <xf numFmtId="164" fontId="0" fillId="0" borderId="0" xfId="1" applyNumberFormat="1" applyFont="1" applyBorder="1" applyAlignment="1"/>
    <xf numFmtId="164" fontId="0" fillId="21" borderId="0" xfId="1" applyNumberFormat="1" applyFont="1" applyFill="1"/>
    <xf numFmtId="164" fontId="39" fillId="21" borderId="0" xfId="1" applyNumberFormat="1" applyFont="1" applyFill="1"/>
    <xf numFmtId="0" fontId="0" fillId="21" borderId="0" xfId="0" applyFill="1"/>
    <xf numFmtId="0" fontId="3" fillId="6" borderId="0" xfId="0" applyFont="1" applyFill="1" applyAlignment="1">
      <alignment horizontal="center" wrapText="1"/>
    </xf>
    <xf numFmtId="0" fontId="9" fillId="6" borderId="0" xfId="0" applyFont="1" applyFill="1" applyAlignment="1">
      <alignment horizontal="center" wrapText="1"/>
    </xf>
    <xf numFmtId="0" fontId="0" fillId="0" borderId="0" xfId="0" applyAlignment="1">
      <alignment horizontal="left" indent="4"/>
    </xf>
    <xf numFmtId="164" fontId="0" fillId="0" borderId="0" xfId="1" applyNumberFormat="1" applyFont="1" applyBorder="1" applyAlignment="1">
      <alignment horizontal="left" indent="4"/>
    </xf>
    <xf numFmtId="44" fontId="0" fillId="10" borderId="0" xfId="4" applyFont="1" applyFill="1" applyBorder="1"/>
    <xf numFmtId="167" fontId="3" fillId="6" borderId="0" xfId="4" applyNumberFormat="1" applyFont="1" applyFill="1" applyBorder="1"/>
    <xf numFmtId="0" fontId="0" fillId="10" borderId="0" xfId="0" applyFill="1"/>
    <xf numFmtId="164" fontId="0" fillId="0" borderId="0" xfId="1" applyNumberFormat="1" applyFont="1" applyBorder="1" applyAlignment="1" applyProtection="1">
      <alignment horizontal="left" indent="4"/>
      <protection locked="0"/>
    </xf>
    <xf numFmtId="0" fontId="28" fillId="21" borderId="0" xfId="0" applyFont="1" applyFill="1"/>
    <xf numFmtId="0" fontId="0" fillId="22" borderId="0" xfId="0" applyFill="1"/>
    <xf numFmtId="0" fontId="26" fillId="22" borderId="0" xfId="0" applyFont="1" applyFill="1"/>
    <xf numFmtId="0" fontId="25" fillId="22" borderId="0" xfId="0" applyFont="1" applyFill="1"/>
    <xf numFmtId="164" fontId="31" fillId="22" borderId="0" xfId="1" applyNumberFormat="1" applyFont="1" applyFill="1" applyAlignment="1">
      <alignment horizontal="center"/>
    </xf>
    <xf numFmtId="0" fontId="0" fillId="0" borderId="55" xfId="0" applyBorder="1" applyAlignment="1" applyProtection="1">
      <alignment wrapText="1"/>
      <protection locked="0"/>
    </xf>
    <xf numFmtId="164" fontId="29" fillId="0" borderId="0" xfId="1" applyNumberFormat="1" applyFont="1"/>
    <xf numFmtId="164" fontId="0" fillId="11" borderId="0" xfId="1" applyNumberFormat="1" applyFont="1" applyFill="1"/>
    <xf numFmtId="164" fontId="11" fillId="0" borderId="0" xfId="1" applyNumberFormat="1" applyFont="1"/>
    <xf numFmtId="164" fontId="20" fillId="17" borderId="9" xfId="1" applyNumberFormat="1" applyFont="1" applyFill="1" applyBorder="1"/>
    <xf numFmtId="167" fontId="0" fillId="0" borderId="0" xfId="4" applyNumberFormat="1" applyFont="1"/>
    <xf numFmtId="165" fontId="0" fillId="0" borderId="0" xfId="2" applyNumberFormat="1" applyFont="1" applyAlignment="1">
      <alignment horizontal="center"/>
    </xf>
    <xf numFmtId="164" fontId="29" fillId="21" borderId="0" xfId="1" applyNumberFormat="1" applyFont="1" applyFill="1"/>
    <xf numFmtId="164" fontId="20" fillId="21" borderId="0" xfId="1" applyNumberFormat="1" applyFont="1" applyFill="1" applyBorder="1"/>
    <xf numFmtId="164" fontId="11" fillId="0" borderId="0" xfId="1" applyNumberFormat="1" applyFont="1" applyFill="1" applyBorder="1"/>
    <xf numFmtId="10" fontId="11" fillId="0" borderId="0" xfId="2" applyNumberFormat="1" applyFont="1" applyFill="1" applyBorder="1"/>
    <xf numFmtId="164" fontId="16" fillId="0" borderId="0" xfId="1" applyNumberFormat="1" applyFont="1" applyBorder="1"/>
    <xf numFmtId="167" fontId="1" fillId="0" borderId="0" xfId="4" applyNumberFormat="1" applyFont="1"/>
    <xf numFmtId="165" fontId="1" fillId="0" borderId="0" xfId="2" applyNumberFormat="1" applyFont="1" applyAlignment="1">
      <alignment horizontal="center"/>
    </xf>
    <xf numFmtId="0" fontId="1" fillId="9" borderId="0" xfId="0" applyFont="1" applyFill="1" applyAlignment="1">
      <alignment wrapText="1"/>
    </xf>
    <xf numFmtId="164" fontId="1" fillId="0" borderId="0" xfId="1" applyNumberFormat="1" applyFont="1" applyFill="1"/>
    <xf numFmtId="164" fontId="42" fillId="0" borderId="0" xfId="1" applyNumberFormat="1" applyFont="1"/>
    <xf numFmtId="0" fontId="16" fillId="0" borderId="0" xfId="1" applyNumberFormat="1" applyFont="1"/>
    <xf numFmtId="0" fontId="16" fillId="0" borderId="0" xfId="0" applyFont="1"/>
    <xf numFmtId="0" fontId="16" fillId="0" borderId="28" xfId="0" applyFont="1" applyBorder="1"/>
    <xf numFmtId="0" fontId="43" fillId="0" borderId="0" xfId="0" applyFont="1"/>
    <xf numFmtId="0" fontId="16" fillId="0" borderId="31" xfId="0" applyFont="1" applyBorder="1"/>
    <xf numFmtId="0" fontId="16" fillId="0" borderId="0" xfId="0" applyFont="1" applyAlignment="1">
      <alignment horizontal="right"/>
    </xf>
    <xf numFmtId="0" fontId="16" fillId="0" borderId="29" xfId="0" applyFont="1" applyBorder="1" applyAlignment="1">
      <alignment horizontal="right"/>
    </xf>
    <xf numFmtId="0" fontId="16" fillId="0" borderId="26" xfId="0" applyFont="1" applyBorder="1"/>
    <xf numFmtId="0" fontId="16" fillId="0" borderId="32" xfId="0" applyFont="1" applyBorder="1"/>
    <xf numFmtId="164" fontId="15" fillId="0" borderId="28" xfId="1" applyNumberFormat="1" applyFont="1" applyBorder="1"/>
    <xf numFmtId="164" fontId="16" fillId="0" borderId="28" xfId="1" applyNumberFormat="1" applyFont="1" applyBorder="1"/>
    <xf numFmtId="164" fontId="16" fillId="0" borderId="31" xfId="1" applyNumberFormat="1" applyFont="1" applyBorder="1"/>
    <xf numFmtId="164" fontId="16" fillId="0" borderId="29" xfId="1" applyNumberFormat="1" applyFont="1" applyBorder="1"/>
    <xf numFmtId="164" fontId="16" fillId="0" borderId="26" xfId="1" applyNumberFormat="1" applyFont="1" applyBorder="1"/>
    <xf numFmtId="164" fontId="16" fillId="0" borderId="32" xfId="1" applyNumberFormat="1" applyFont="1" applyBorder="1"/>
    <xf numFmtId="0" fontId="44" fillId="0" borderId="0" xfId="0" applyFont="1"/>
    <xf numFmtId="0" fontId="16" fillId="0" borderId="27" xfId="0" applyFont="1" applyBorder="1"/>
    <xf numFmtId="0" fontId="43" fillId="0" borderId="10" xfId="0" applyFont="1" applyBorder="1"/>
    <xf numFmtId="0" fontId="16" fillId="0" borderId="10" xfId="0" applyFont="1" applyBorder="1"/>
    <xf numFmtId="0" fontId="16" fillId="0" borderId="30" xfId="0" applyFont="1" applyBorder="1"/>
    <xf numFmtId="0" fontId="45" fillId="0" borderId="28" xfId="0" applyFont="1" applyBorder="1" applyAlignment="1">
      <alignment horizontal="right"/>
    </xf>
    <xf numFmtId="0" fontId="45" fillId="0" borderId="0" xfId="0" applyFont="1" applyAlignment="1">
      <alignment horizontal="right"/>
    </xf>
    <xf numFmtId="0" fontId="45" fillId="0" borderId="29" xfId="0" applyFont="1" applyBorder="1" applyAlignment="1">
      <alignment horizontal="right"/>
    </xf>
    <xf numFmtId="0" fontId="46" fillId="0" borderId="0" xfId="0" applyFont="1"/>
    <xf numFmtId="164" fontId="16" fillId="0" borderId="0" xfId="1" applyNumberFormat="1" applyFont="1" applyAlignment="1">
      <alignment wrapText="1"/>
    </xf>
    <xf numFmtId="164" fontId="16" fillId="0" borderId="0" xfId="1" applyNumberFormat="1" applyFont="1" applyAlignment="1"/>
    <xf numFmtId="164" fontId="16" fillId="0" borderId="0" xfId="1" applyNumberFormat="1" applyFont="1"/>
    <xf numFmtId="0" fontId="15" fillId="0" borderId="0" xfId="0" applyFont="1"/>
    <xf numFmtId="164" fontId="15" fillId="0" borderId="0" xfId="1" applyNumberFormat="1" applyFont="1" applyFill="1"/>
    <xf numFmtId="164" fontId="49" fillId="0" borderId="28" xfId="1" applyNumberFormat="1" applyFont="1" applyBorder="1"/>
    <xf numFmtId="164" fontId="15" fillId="0" borderId="27" xfId="1" applyNumberFormat="1" applyFont="1" applyBorder="1"/>
    <xf numFmtId="164" fontId="16" fillId="0" borderId="10" xfId="1" applyNumberFormat="1" applyFont="1" applyBorder="1"/>
    <xf numFmtId="164" fontId="31" fillId="9" borderId="0" xfId="1" applyNumberFormat="1" applyFont="1" applyFill="1" applyAlignment="1"/>
    <xf numFmtId="164" fontId="0" fillId="0" borderId="34" xfId="1" applyNumberFormat="1" applyFont="1" applyBorder="1" applyProtection="1"/>
    <xf numFmtId="167" fontId="0" fillId="10" borderId="15" xfId="4" applyNumberFormat="1" applyFont="1" applyFill="1" applyBorder="1" applyProtection="1"/>
    <xf numFmtId="164" fontId="0" fillId="0" borderId="20" xfId="1" applyNumberFormat="1" applyFont="1" applyBorder="1" applyProtection="1"/>
    <xf numFmtId="164" fontId="0" fillId="0" borderId="46" xfId="1" applyNumberFormat="1" applyFont="1" applyBorder="1" applyProtection="1"/>
    <xf numFmtId="167" fontId="0" fillId="10" borderId="18" xfId="4" applyNumberFormat="1" applyFont="1" applyFill="1" applyBorder="1" applyProtection="1"/>
    <xf numFmtId="164" fontId="15" fillId="0" borderId="0" xfId="1" applyNumberFormat="1" applyFont="1" applyBorder="1"/>
    <xf numFmtId="164" fontId="0" fillId="0" borderId="37" xfId="1" applyNumberFormat="1" applyFont="1" applyBorder="1" applyProtection="1"/>
    <xf numFmtId="167" fontId="0" fillId="10" borderId="11" xfId="4" applyNumberFormat="1" applyFont="1" applyFill="1" applyBorder="1" applyProtection="1"/>
    <xf numFmtId="164" fontId="3" fillId="0" borderId="34" xfId="1" applyNumberFormat="1" applyFont="1" applyBorder="1" applyProtection="1"/>
    <xf numFmtId="2" fontId="3" fillId="6" borderId="15" xfId="4" applyNumberFormat="1" applyFont="1" applyFill="1" applyBorder="1" applyProtection="1"/>
    <xf numFmtId="164" fontId="0" fillId="10" borderId="0" xfId="1" applyNumberFormat="1" applyFont="1" applyFill="1" applyBorder="1" applyProtection="1"/>
    <xf numFmtId="167" fontId="0" fillId="6" borderId="15" xfId="4" applyNumberFormat="1" applyFont="1" applyFill="1" applyBorder="1" applyProtection="1"/>
    <xf numFmtId="167" fontId="3" fillId="6" borderId="15" xfId="4" applyNumberFormat="1" applyFont="1" applyFill="1" applyBorder="1" applyProtection="1"/>
    <xf numFmtId="43" fontId="3" fillId="6" borderId="18" xfId="1" applyFont="1" applyFill="1" applyBorder="1" applyProtection="1"/>
    <xf numFmtId="167" fontId="7" fillId="19" borderId="15" xfId="4" applyNumberFormat="1" applyFont="1" applyFill="1" applyBorder="1" applyProtection="1"/>
    <xf numFmtId="165" fontId="0" fillId="0" borderId="46" xfId="2" applyNumberFormat="1" applyFont="1" applyBorder="1" applyProtection="1"/>
    <xf numFmtId="10" fontId="0" fillId="6" borderId="18" xfId="2" applyNumberFormat="1" applyFont="1" applyFill="1" applyBorder="1" applyProtection="1"/>
    <xf numFmtId="164" fontId="50" fillId="0" borderId="0" xfId="1" applyNumberFormat="1" applyFont="1" applyFill="1" applyBorder="1" applyProtection="1"/>
    <xf numFmtId="164" fontId="42" fillId="9" borderId="0" xfId="1" applyNumberFormat="1" applyFont="1" applyFill="1"/>
    <xf numFmtId="0" fontId="16" fillId="9" borderId="0" xfId="1" applyNumberFormat="1" applyFont="1" applyFill="1"/>
    <xf numFmtId="0" fontId="16" fillId="9" borderId="0" xfId="0" applyFont="1" applyFill="1"/>
    <xf numFmtId="0" fontId="36" fillId="9" borderId="0" xfId="0" applyFont="1" applyFill="1" applyAlignment="1">
      <alignment horizontal="center" vertical="center" wrapText="1"/>
    </xf>
    <xf numFmtId="10" fontId="50" fillId="0" borderId="26" xfId="2" applyNumberFormat="1" applyFont="1" applyBorder="1"/>
    <xf numFmtId="0" fontId="52" fillId="0" borderId="0" xfId="0" applyFont="1"/>
    <xf numFmtId="0" fontId="16" fillId="9" borderId="10" xfId="0" applyFont="1" applyFill="1" applyBorder="1"/>
    <xf numFmtId="0" fontId="45" fillId="9" borderId="28" xfId="0" applyFont="1" applyFill="1" applyBorder="1" applyAlignment="1">
      <alignment horizontal="right"/>
    </xf>
    <xf numFmtId="0" fontId="45" fillId="9" borderId="0" xfId="0" applyFont="1" applyFill="1" applyAlignment="1">
      <alignment horizontal="right"/>
    </xf>
    <xf numFmtId="0" fontId="45" fillId="9" borderId="29" xfId="0" applyFont="1" applyFill="1" applyBorder="1" applyAlignment="1">
      <alignment horizontal="right"/>
    </xf>
    <xf numFmtId="0" fontId="16" fillId="9" borderId="26" xfId="0" applyFont="1" applyFill="1" applyBorder="1"/>
    <xf numFmtId="0" fontId="45" fillId="9" borderId="26" xfId="0" applyFont="1" applyFill="1" applyBorder="1" applyAlignment="1">
      <alignment horizontal="right"/>
    </xf>
    <xf numFmtId="0" fontId="0" fillId="9" borderId="10" xfId="0" applyFill="1" applyBorder="1"/>
    <xf numFmtId="0" fontId="0" fillId="9" borderId="30" xfId="0" applyFill="1" applyBorder="1"/>
    <xf numFmtId="0" fontId="0" fillId="9" borderId="31" xfId="0" applyFill="1" applyBorder="1"/>
    <xf numFmtId="0" fontId="0" fillId="9" borderId="26" xfId="0" applyFill="1" applyBorder="1"/>
    <xf numFmtId="0" fontId="0" fillId="9" borderId="32" xfId="0" applyFill="1" applyBorder="1"/>
    <xf numFmtId="0" fontId="16" fillId="0" borderId="29" xfId="0" applyFont="1" applyBorder="1"/>
    <xf numFmtId="0" fontId="31" fillId="15" borderId="0" xfId="0" applyFont="1" applyFill="1" applyAlignment="1">
      <alignment horizontal="center" vertical="center"/>
    </xf>
    <xf numFmtId="0" fontId="1" fillId="9" borderId="0" xfId="0" applyFont="1" applyFill="1"/>
    <xf numFmtId="0" fontId="16" fillId="9" borderId="0" xfId="0" applyFont="1" applyFill="1" applyAlignment="1">
      <alignment wrapText="1"/>
    </xf>
    <xf numFmtId="0" fontId="16" fillId="9" borderId="0" xfId="0" applyFont="1" applyFill="1" applyAlignment="1">
      <alignment horizontal="center"/>
    </xf>
    <xf numFmtId="0" fontId="16" fillId="9" borderId="0" xfId="0" applyFont="1" applyFill="1" applyAlignment="1">
      <alignment horizontal="center" vertical="center" wrapText="1"/>
    </xf>
    <xf numFmtId="0" fontId="16" fillId="9" borderId="20"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40" xfId="0" applyFont="1" applyFill="1" applyBorder="1" applyAlignment="1">
      <alignment horizontal="center" vertical="center" wrapText="1"/>
    </xf>
    <xf numFmtId="9" fontId="16" fillId="9" borderId="18" xfId="0" applyNumberFormat="1" applyFont="1" applyFill="1" applyBorder="1" applyAlignment="1">
      <alignment horizontal="center" vertical="center" wrapText="1"/>
    </xf>
    <xf numFmtId="10" fontId="16" fillId="9" borderId="18" xfId="0" applyNumberFormat="1" applyFont="1" applyFill="1" applyBorder="1" applyAlignment="1">
      <alignment horizontal="center" vertical="center" wrapText="1"/>
    </xf>
    <xf numFmtId="9" fontId="16" fillId="9" borderId="0" xfId="0" applyNumberFormat="1" applyFont="1" applyFill="1" applyAlignment="1">
      <alignment horizontal="center" vertical="center" wrapText="1"/>
    </xf>
    <xf numFmtId="165" fontId="16" fillId="9" borderId="18" xfId="0" applyNumberFormat="1"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0" xfId="0" applyFont="1" applyFill="1" applyAlignment="1">
      <alignment vertical="center"/>
    </xf>
    <xf numFmtId="0" fontId="16" fillId="9" borderId="6" xfId="0" applyFont="1" applyFill="1" applyBorder="1" applyAlignment="1">
      <alignment vertical="center" wrapText="1"/>
    </xf>
    <xf numFmtId="0" fontId="16" fillId="9" borderId="18" xfId="0" applyFont="1" applyFill="1" applyBorder="1" applyAlignment="1">
      <alignment vertical="center" wrapText="1"/>
    </xf>
    <xf numFmtId="0" fontId="33" fillId="14" borderId="8" xfId="0" applyFont="1" applyFill="1" applyBorder="1" applyAlignment="1" applyProtection="1">
      <alignment horizontal="center" vertical="center" wrapText="1"/>
      <protection locked="0"/>
    </xf>
    <xf numFmtId="0" fontId="34" fillId="9" borderId="8" xfId="0" applyFont="1" applyFill="1" applyBorder="1" applyAlignment="1">
      <alignment horizontal="center" vertical="center"/>
    </xf>
    <xf numFmtId="0" fontId="34" fillId="9" borderId="2" xfId="0" applyFont="1" applyFill="1" applyBorder="1" applyAlignment="1">
      <alignment horizontal="center" vertical="center"/>
    </xf>
    <xf numFmtId="0" fontId="34" fillId="9" borderId="8" xfId="0" applyFont="1" applyFill="1" applyBorder="1" applyAlignment="1">
      <alignment horizontal="center" vertical="center" wrapText="1"/>
    </xf>
    <xf numFmtId="9" fontId="3" fillId="6" borderId="3" xfId="2" applyFont="1" applyFill="1" applyBorder="1" applyAlignment="1">
      <alignment horizontal="center" wrapText="1"/>
    </xf>
    <xf numFmtId="0" fontId="0" fillId="9" borderId="28" xfId="0" applyFill="1" applyBorder="1"/>
    <xf numFmtId="9" fontId="3" fillId="6" borderId="30" xfId="2" applyFont="1" applyFill="1" applyBorder="1" applyAlignment="1">
      <alignment horizontal="center" wrapText="1"/>
    </xf>
    <xf numFmtId="0" fontId="3" fillId="6" borderId="27" xfId="0" applyFont="1" applyFill="1" applyBorder="1" applyAlignment="1">
      <alignment wrapText="1"/>
    </xf>
    <xf numFmtId="0" fontId="3" fillId="9" borderId="28" xfId="0" applyFont="1" applyFill="1" applyBorder="1"/>
    <xf numFmtId="0" fontId="0" fillId="9" borderId="29" xfId="0" applyFill="1" applyBorder="1"/>
    <xf numFmtId="0" fontId="0" fillId="9" borderId="26" xfId="0" applyFill="1" applyBorder="1" applyAlignment="1">
      <alignment horizontal="center"/>
    </xf>
    <xf numFmtId="164" fontId="18" fillId="14" borderId="0" xfId="1" applyNumberFormat="1" applyFont="1" applyFill="1"/>
    <xf numFmtId="164" fontId="18" fillId="0" borderId="0" xfId="1" applyNumberFormat="1" applyFont="1"/>
    <xf numFmtId="0" fontId="18" fillId="0" borderId="0" xfId="0" applyFont="1"/>
    <xf numFmtId="0" fontId="14" fillId="0" borderId="0" xfId="1" applyNumberFormat="1" applyFont="1" applyBorder="1" applyAlignment="1">
      <alignment horizontal="left" vertical="center"/>
    </xf>
    <xf numFmtId="164" fontId="18" fillId="0" borderId="0" xfId="1" applyNumberFormat="1" applyFont="1" applyFill="1" applyBorder="1" applyAlignment="1">
      <alignment horizontal="right"/>
    </xf>
    <xf numFmtId="0" fontId="57" fillId="0" borderId="0" xfId="1" applyNumberFormat="1" applyFont="1" applyBorder="1" applyAlignment="1">
      <alignment horizontal="left" vertical="center"/>
    </xf>
    <xf numFmtId="164" fontId="14" fillId="14" borderId="8" xfId="1" applyNumberFormat="1" applyFont="1" applyFill="1" applyBorder="1" applyProtection="1">
      <protection locked="0"/>
    </xf>
    <xf numFmtId="0" fontId="57" fillId="0" borderId="0" xfId="1" applyNumberFormat="1" applyFont="1" applyFill="1" applyBorder="1" applyAlignment="1">
      <alignment horizontal="left" vertical="center"/>
    </xf>
    <xf numFmtId="164" fontId="14" fillId="0" borderId="0" xfId="1" applyNumberFormat="1" applyFont="1" applyFill="1" applyBorder="1" applyAlignment="1">
      <alignment horizontal="right"/>
    </xf>
    <xf numFmtId="164" fontId="14" fillId="0" borderId="0" xfId="1" applyNumberFormat="1" applyFont="1" applyFill="1" applyBorder="1" applyProtection="1">
      <protection locked="0"/>
    </xf>
    <xf numFmtId="164" fontId="57" fillId="0" borderId="0" xfId="1" applyNumberFormat="1" applyFont="1" applyFill="1" applyBorder="1" applyAlignment="1">
      <alignment horizontal="center"/>
    </xf>
    <xf numFmtId="164" fontId="18" fillId="0" borderId="0" xfId="1" applyNumberFormat="1" applyFont="1" applyBorder="1" applyAlignment="1">
      <alignment horizontal="center"/>
    </xf>
    <xf numFmtId="164" fontId="18" fillId="0" borderId="0" xfId="1" applyNumberFormat="1" applyFont="1" applyFill="1" applyBorder="1" applyAlignment="1">
      <alignment horizontal="center"/>
    </xf>
    <xf numFmtId="164" fontId="14" fillId="0" borderId="0" xfId="1" applyNumberFormat="1" applyFont="1" applyBorder="1" applyAlignment="1">
      <alignment horizontal="center"/>
    </xf>
    <xf numFmtId="164" fontId="58" fillId="0" borderId="0" xfId="1" applyNumberFormat="1" applyFont="1" applyBorder="1"/>
    <xf numFmtId="164" fontId="58" fillId="0" borderId="0" xfId="1" applyNumberFormat="1" applyFont="1" applyBorder="1" applyAlignment="1">
      <alignment horizontal="center"/>
    </xf>
    <xf numFmtId="164" fontId="58" fillId="0" borderId="0" xfId="1" applyNumberFormat="1" applyFont="1" applyFill="1" applyBorder="1" applyAlignment="1">
      <alignment horizontal="center"/>
    </xf>
    <xf numFmtId="164" fontId="18" fillId="0" borderId="8" xfId="1" applyNumberFormat="1" applyFont="1" applyBorder="1"/>
    <xf numFmtId="164" fontId="18" fillId="14" borderId="8" xfId="1" applyNumberFormat="1" applyFont="1" applyFill="1" applyBorder="1" applyProtection="1">
      <protection locked="0"/>
    </xf>
    <xf numFmtId="164" fontId="18" fillId="14" borderId="8" xfId="1" applyNumberFormat="1" applyFont="1" applyFill="1" applyBorder="1" applyAlignment="1" applyProtection="1">
      <protection locked="0"/>
    </xf>
    <xf numFmtId="167" fontId="18" fillId="14" borderId="8" xfId="4" applyNumberFormat="1" applyFont="1" applyFill="1" applyBorder="1" applyProtection="1">
      <protection locked="0"/>
    </xf>
    <xf numFmtId="164" fontId="18" fillId="7" borderId="8" xfId="1" applyNumberFormat="1" applyFont="1" applyFill="1" applyBorder="1" applyProtection="1"/>
    <xf numFmtId="164" fontId="18" fillId="7" borderId="8" xfId="1" applyNumberFormat="1" applyFont="1" applyFill="1" applyBorder="1"/>
    <xf numFmtId="167" fontId="18" fillId="10" borderId="8" xfId="4" applyNumberFormat="1" applyFont="1" applyFill="1" applyBorder="1"/>
    <xf numFmtId="167" fontId="18" fillId="10" borderId="1" xfId="4" applyNumberFormat="1" applyFont="1" applyFill="1" applyBorder="1"/>
    <xf numFmtId="167" fontId="18" fillId="9" borderId="8" xfId="4" applyNumberFormat="1" applyFont="1" applyFill="1" applyBorder="1" applyAlignment="1" applyProtection="1">
      <alignment wrapText="1"/>
      <protection locked="0"/>
    </xf>
    <xf numFmtId="164" fontId="18" fillId="11" borderId="8" xfId="1" applyNumberFormat="1" applyFont="1" applyFill="1" applyBorder="1"/>
    <xf numFmtId="10" fontId="18" fillId="10" borderId="8" xfId="2" applyNumberFormat="1" applyFont="1" applyFill="1" applyBorder="1" applyAlignment="1" applyProtection="1">
      <alignment horizontal="center"/>
    </xf>
    <xf numFmtId="164" fontId="18" fillId="13" borderId="7" xfId="1" applyNumberFormat="1" applyFont="1" applyFill="1" applyBorder="1"/>
    <xf numFmtId="164" fontId="18" fillId="7" borderId="7" xfId="1" applyNumberFormat="1" applyFont="1" applyFill="1" applyBorder="1" applyProtection="1"/>
    <xf numFmtId="164" fontId="14" fillId="17" borderId="8" xfId="1" applyNumberFormat="1" applyFont="1" applyFill="1" applyBorder="1"/>
    <xf numFmtId="164" fontId="18" fillId="0" borderId="0" xfId="1" applyNumberFormat="1" applyFont="1" applyFill="1" applyBorder="1" applyProtection="1"/>
    <xf numFmtId="164" fontId="18" fillId="0" borderId="0" xfId="1" applyNumberFormat="1" applyFont="1" applyFill="1" applyBorder="1" applyAlignment="1" applyProtection="1"/>
    <xf numFmtId="167" fontId="18" fillId="0" borderId="0" xfId="4" applyNumberFormat="1" applyFont="1" applyFill="1" applyBorder="1" applyProtection="1"/>
    <xf numFmtId="165" fontId="18" fillId="0" borderId="0" xfId="2" applyNumberFormat="1" applyFont="1" applyFill="1" applyBorder="1" applyAlignment="1" applyProtection="1">
      <alignment horizontal="center"/>
    </xf>
    <xf numFmtId="0" fontId="18" fillId="9" borderId="0" xfId="0" applyFont="1" applyFill="1" applyAlignment="1">
      <alignment wrapText="1"/>
    </xf>
    <xf numFmtId="0" fontId="18" fillId="9" borderId="8" xfId="0" applyFont="1" applyFill="1" applyBorder="1" applyAlignment="1" applyProtection="1">
      <alignment wrapText="1"/>
      <protection locked="0"/>
    </xf>
    <xf numFmtId="10" fontId="18" fillId="10" borderId="8" xfId="2" applyNumberFormat="1" applyFont="1" applyFill="1" applyBorder="1" applyAlignment="1">
      <alignment horizontal="center"/>
    </xf>
    <xf numFmtId="164" fontId="57" fillId="0" borderId="1" xfId="1" applyNumberFormat="1" applyFont="1" applyBorder="1"/>
    <xf numFmtId="164" fontId="19" fillId="10" borderId="9" xfId="1" applyNumberFormat="1" applyFont="1" applyFill="1" applyBorder="1"/>
    <xf numFmtId="167" fontId="14" fillId="10" borderId="9" xfId="4" applyNumberFormat="1" applyFont="1" applyFill="1" applyBorder="1"/>
    <xf numFmtId="164" fontId="14" fillId="10" borderId="9" xfId="1" applyNumberFormat="1" applyFont="1" applyFill="1" applyBorder="1"/>
    <xf numFmtId="164" fontId="14" fillId="0" borderId="0" xfId="1" applyNumberFormat="1" applyFont="1" applyFill="1" applyBorder="1" applyAlignment="1">
      <alignment horizontal="left"/>
    </xf>
    <xf numFmtId="164" fontId="14" fillId="0" borderId="0" xfId="1" applyNumberFormat="1" applyFont="1" applyFill="1" applyBorder="1"/>
    <xf numFmtId="164" fontId="18" fillId="0" borderId="0" xfId="1" applyNumberFormat="1" applyFont="1" applyFill="1"/>
    <xf numFmtId="164" fontId="14" fillId="0" borderId="0" xfId="1" applyNumberFormat="1" applyFont="1" applyFill="1"/>
    <xf numFmtId="164" fontId="60" fillId="21" borderId="0" xfId="1" applyNumberFormat="1" applyFont="1" applyFill="1"/>
    <xf numFmtId="164" fontId="18" fillId="21" borderId="0" xfId="1" applyNumberFormat="1" applyFont="1" applyFill="1"/>
    <xf numFmtId="164" fontId="3" fillId="17" borderId="9" xfId="1" applyNumberFormat="1" applyFont="1" applyFill="1" applyBorder="1" applyAlignment="1">
      <alignment horizontal="left" vertical="center"/>
    </xf>
    <xf numFmtId="164" fontId="3" fillId="17" borderId="38" xfId="1" applyNumberFormat="1" applyFont="1" applyFill="1" applyBorder="1" applyAlignment="1">
      <alignment horizontal="left" vertical="center"/>
    </xf>
    <xf numFmtId="164" fontId="3" fillId="17" borderId="11" xfId="1" applyNumberFormat="1" applyFont="1" applyFill="1" applyBorder="1" applyAlignment="1">
      <alignment horizontal="center" vertical="center" wrapText="1"/>
    </xf>
    <xf numFmtId="10" fontId="3" fillId="9" borderId="6" xfId="2" applyNumberFormat="1" applyFont="1" applyFill="1" applyBorder="1"/>
    <xf numFmtId="167" fontId="3" fillId="9" borderId="15" xfId="4" applyNumberFormat="1" applyFont="1" applyFill="1" applyBorder="1" applyProtection="1"/>
    <xf numFmtId="0" fontId="3" fillId="17" borderId="9" xfId="0" applyFont="1" applyFill="1" applyBorder="1" applyAlignment="1">
      <alignment horizontal="center" wrapText="1"/>
    </xf>
    <xf numFmtId="43" fontId="1" fillId="9" borderId="39" xfId="1" applyFont="1" applyFill="1" applyBorder="1" applyAlignment="1">
      <alignment vertical="center" wrapText="1"/>
    </xf>
    <xf numFmtId="43" fontId="1" fillId="9" borderId="40" xfId="1" applyFont="1" applyFill="1" applyBorder="1" applyAlignment="1">
      <alignment vertical="center" wrapText="1"/>
    </xf>
    <xf numFmtId="164" fontId="3" fillId="17" borderId="57" xfId="1" applyNumberFormat="1" applyFont="1" applyFill="1" applyBorder="1" applyAlignment="1">
      <alignment horizontal="left" vertical="center"/>
    </xf>
    <xf numFmtId="0" fontId="40" fillId="0" borderId="0" xfId="0" applyFont="1"/>
    <xf numFmtId="0" fontId="0" fillId="0" borderId="8" xfId="0" applyBorder="1"/>
    <xf numFmtId="0" fontId="22" fillId="22" borderId="30" xfId="0" applyFont="1" applyFill="1" applyBorder="1"/>
    <xf numFmtId="0" fontId="22" fillId="22" borderId="31" xfId="0" applyFont="1" applyFill="1" applyBorder="1"/>
    <xf numFmtId="0" fontId="0" fillId="22" borderId="28" xfId="0" applyFill="1" applyBorder="1"/>
    <xf numFmtId="0" fontId="0" fillId="22" borderId="29" xfId="0" applyFill="1" applyBorder="1"/>
    <xf numFmtId="164" fontId="31" fillId="15" borderId="26" xfId="1" applyNumberFormat="1" applyFont="1" applyFill="1" applyBorder="1" applyAlignment="1">
      <alignment horizontal="center"/>
    </xf>
    <xf numFmtId="0" fontId="22" fillId="22" borderId="32" xfId="0" applyFont="1" applyFill="1" applyBorder="1"/>
    <xf numFmtId="0" fontId="3" fillId="15" borderId="28" xfId="0" applyFont="1" applyFill="1" applyBorder="1"/>
    <xf numFmtId="0" fontId="4" fillId="15" borderId="31" xfId="0" applyFont="1" applyFill="1" applyBorder="1"/>
    <xf numFmtId="164" fontId="1" fillId="15" borderId="28" xfId="1" applyNumberFormat="1" applyFont="1" applyFill="1" applyBorder="1"/>
    <xf numFmtId="164" fontId="0" fillId="15" borderId="28" xfId="1" applyNumberFormat="1" applyFont="1" applyFill="1" applyBorder="1"/>
    <xf numFmtId="164" fontId="29" fillId="15" borderId="28" xfId="1" applyNumberFormat="1" applyFont="1" applyFill="1" applyBorder="1"/>
    <xf numFmtId="164" fontId="29" fillId="0" borderId="0" xfId="1" applyNumberFormat="1" applyFont="1" applyFill="1" applyBorder="1"/>
    <xf numFmtId="164" fontId="29" fillId="0" borderId="0" xfId="1" applyNumberFormat="1" applyFont="1" applyBorder="1"/>
    <xf numFmtId="167" fontId="18" fillId="0" borderId="0" xfId="4" applyNumberFormat="1" applyFont="1" applyBorder="1"/>
    <xf numFmtId="165" fontId="18" fillId="0" borderId="0" xfId="2" applyNumberFormat="1" applyFont="1" applyBorder="1" applyAlignment="1">
      <alignment horizontal="center"/>
    </xf>
    <xf numFmtId="164" fontId="29" fillId="15" borderId="29" xfId="1" applyNumberFormat="1" applyFont="1" applyFill="1" applyBorder="1"/>
    <xf numFmtId="164" fontId="59" fillId="15" borderId="26" xfId="1" applyNumberFormat="1" applyFont="1" applyFill="1" applyBorder="1"/>
    <xf numFmtId="164" fontId="29" fillId="15" borderId="26" xfId="1" applyNumberFormat="1" applyFont="1" applyFill="1" applyBorder="1"/>
    <xf numFmtId="164" fontId="29" fillId="15" borderId="32" xfId="1" applyNumberFormat="1" applyFont="1" applyFill="1" applyBorder="1"/>
    <xf numFmtId="0" fontId="31" fillId="15" borderId="28" xfId="0" applyFont="1" applyFill="1" applyBorder="1" applyAlignment="1">
      <alignment horizontal="center" vertical="center"/>
    </xf>
    <xf numFmtId="164" fontId="42" fillId="9" borderId="0" xfId="1" applyNumberFormat="1" applyFont="1" applyFill="1" applyBorder="1"/>
    <xf numFmtId="0" fontId="31" fillId="15" borderId="31" xfId="0" applyFont="1" applyFill="1" applyBorder="1" applyAlignment="1">
      <alignment horizontal="center" vertical="center"/>
    </xf>
    <xf numFmtId="0" fontId="16" fillId="9" borderId="0" xfId="1" applyNumberFormat="1" applyFont="1" applyFill="1" applyBorder="1"/>
    <xf numFmtId="0" fontId="16" fillId="9" borderId="0" xfId="0" applyFont="1" applyFill="1" applyAlignment="1">
      <alignment vertical="center" wrapText="1"/>
    </xf>
    <xf numFmtId="0" fontId="0" fillId="9" borderId="0" xfId="0" applyFill="1" applyAlignment="1">
      <alignment horizontal="center" wrapText="1"/>
    </xf>
    <xf numFmtId="0" fontId="0" fillId="6" borderId="0" xfId="0" applyFill="1"/>
    <xf numFmtId="0" fontId="27" fillId="9" borderId="0" xfId="0" applyFont="1" applyFill="1" applyAlignment="1">
      <alignment vertical="center" wrapText="1"/>
    </xf>
    <xf numFmtId="0" fontId="0" fillId="9" borderId="0" xfId="0" applyFill="1" applyAlignment="1">
      <alignment horizontal="center" vertical="center"/>
    </xf>
    <xf numFmtId="0" fontId="19" fillId="9" borderId="0" xfId="0" applyFont="1" applyFill="1" applyAlignment="1">
      <alignment horizontal="center" vertical="center"/>
    </xf>
    <xf numFmtId="0" fontId="18" fillId="9" borderId="0" xfId="0" applyFont="1" applyFill="1" applyAlignment="1">
      <alignment horizontal="center" vertical="center"/>
    </xf>
    <xf numFmtId="0" fontId="36" fillId="9" borderId="0" xfId="0" applyFont="1" applyFill="1" applyAlignment="1">
      <alignment vertical="center" wrapText="1"/>
    </xf>
    <xf numFmtId="0" fontId="0" fillId="15" borderId="26" xfId="0" applyFill="1" applyBorder="1"/>
    <xf numFmtId="164" fontId="16" fillId="0" borderId="28" xfId="1" applyNumberFormat="1" applyFont="1" applyBorder="1" applyAlignment="1">
      <alignment horizontal="left" indent="1"/>
    </xf>
    <xf numFmtId="164" fontId="16" fillId="0" borderId="29" xfId="1" applyNumberFormat="1" applyFont="1" applyBorder="1" applyAlignment="1">
      <alignment horizontal="left" indent="1"/>
    </xf>
    <xf numFmtId="0" fontId="16" fillId="0" borderId="0" xfId="0" applyFont="1" applyAlignment="1">
      <alignment horizontal="left" indent="2"/>
    </xf>
    <xf numFmtId="0" fontId="16" fillId="0" borderId="28" xfId="0" applyFont="1" applyBorder="1" applyAlignment="1">
      <alignment horizontal="left" indent="2"/>
    </xf>
    <xf numFmtId="0" fontId="16" fillId="0" borderId="28" xfId="0" applyFont="1" applyBorder="1" applyAlignment="1">
      <alignment horizontal="left" vertical="top" indent="2"/>
    </xf>
    <xf numFmtId="0" fontId="1" fillId="0" borderId="0" xfId="0" applyFont="1"/>
    <xf numFmtId="0" fontId="1" fillId="9" borderId="0" xfId="0" applyFont="1" applyFill="1" applyAlignment="1">
      <alignment horizontal="left" wrapText="1"/>
    </xf>
    <xf numFmtId="164" fontId="1" fillId="9" borderId="39" xfId="1" applyNumberFormat="1" applyFont="1" applyFill="1" applyBorder="1" applyAlignment="1">
      <alignment horizontal="left"/>
    </xf>
    <xf numFmtId="164" fontId="1" fillId="9" borderId="38" xfId="1" applyNumberFormat="1" applyFont="1" applyFill="1" applyBorder="1" applyAlignment="1">
      <alignment horizontal="left"/>
    </xf>
    <xf numFmtId="10" fontId="1" fillId="9" borderId="11" xfId="2" applyNumberFormat="1" applyFont="1" applyFill="1" applyBorder="1"/>
    <xf numFmtId="167" fontId="1" fillId="9" borderId="11" xfId="4" applyNumberFormat="1" applyFont="1" applyFill="1" applyBorder="1" applyProtection="1"/>
    <xf numFmtId="10" fontId="1" fillId="9" borderId="15" xfId="2" applyNumberFormat="1" applyFont="1" applyFill="1" applyBorder="1"/>
    <xf numFmtId="167" fontId="1" fillId="9" borderId="15" xfId="4" applyNumberFormat="1" applyFont="1" applyFill="1" applyBorder="1" applyProtection="1"/>
    <xf numFmtId="167" fontId="1" fillId="0" borderId="0" xfId="0" applyNumberFormat="1" applyFont="1"/>
    <xf numFmtId="10" fontId="1" fillId="10" borderId="12" xfId="2" applyNumberFormat="1" applyFont="1" applyFill="1" applyBorder="1"/>
    <xf numFmtId="167" fontId="1" fillId="10" borderId="12" xfId="4" applyNumberFormat="1" applyFont="1" applyFill="1" applyBorder="1" applyProtection="1"/>
    <xf numFmtId="167" fontId="1" fillId="10" borderId="29" xfId="4" applyNumberFormat="1" applyFont="1" applyFill="1" applyBorder="1" applyProtection="1"/>
    <xf numFmtId="10" fontId="1" fillId="10" borderId="32" xfId="2" applyNumberFormat="1" applyFont="1" applyFill="1" applyBorder="1"/>
    <xf numFmtId="167" fontId="1" fillId="10" borderId="45" xfId="4" applyNumberFormat="1" applyFont="1" applyFill="1" applyBorder="1" applyProtection="1"/>
    <xf numFmtId="10" fontId="1" fillId="10" borderId="7" xfId="2" applyNumberFormat="1" applyFont="1" applyFill="1" applyBorder="1"/>
    <xf numFmtId="167" fontId="1" fillId="10" borderId="7" xfId="4" applyNumberFormat="1" applyFont="1" applyFill="1" applyBorder="1" applyProtection="1"/>
    <xf numFmtId="167" fontId="1" fillId="10" borderId="27" xfId="4" applyNumberFormat="1" applyFont="1" applyFill="1" applyBorder="1" applyProtection="1"/>
    <xf numFmtId="10" fontId="1" fillId="10" borderId="30" xfId="2" applyNumberFormat="1" applyFont="1" applyFill="1" applyBorder="1"/>
    <xf numFmtId="167" fontId="1" fillId="10" borderId="51" xfId="4" applyNumberFormat="1" applyFont="1" applyFill="1" applyBorder="1" applyProtection="1"/>
    <xf numFmtId="164" fontId="1" fillId="0" borderId="0" xfId="0" applyNumberFormat="1" applyFont="1"/>
    <xf numFmtId="164" fontId="3" fillId="9" borderId="9" xfId="1" applyNumberFormat="1" applyFont="1" applyFill="1" applyBorder="1" applyAlignment="1">
      <alignment horizontal="left" wrapText="1"/>
    </xf>
    <xf numFmtId="10" fontId="3" fillId="0" borderId="17" xfId="2" applyNumberFormat="1" applyFont="1" applyFill="1" applyBorder="1"/>
    <xf numFmtId="167" fontId="3" fillId="0" borderId="52" xfId="0" applyNumberFormat="1" applyFont="1" applyBorder="1"/>
    <xf numFmtId="0" fontId="16" fillId="0" borderId="27" xfId="0" applyFont="1" applyBorder="1" applyAlignment="1">
      <alignment horizontal="left" indent="2"/>
    </xf>
    <xf numFmtId="0" fontId="43" fillId="0" borderId="10" xfId="0" applyFont="1" applyBorder="1" applyAlignment="1">
      <alignment horizontal="left" indent="2"/>
    </xf>
    <xf numFmtId="0" fontId="16" fillId="0" borderId="10" xfId="0" applyFont="1" applyBorder="1" applyAlignment="1">
      <alignment horizontal="left" indent="2"/>
    </xf>
    <xf numFmtId="0" fontId="16" fillId="0" borderId="30" xfId="0" applyFont="1" applyBorder="1" applyAlignment="1">
      <alignment horizontal="left" indent="2"/>
    </xf>
    <xf numFmtId="0" fontId="45" fillId="0" borderId="28" xfId="0" applyFont="1" applyBorder="1" applyAlignment="1">
      <alignment horizontal="left" indent="2"/>
    </xf>
    <xf numFmtId="0" fontId="45" fillId="0" borderId="0" xfId="0" applyFont="1" applyAlignment="1">
      <alignment horizontal="left" indent="2"/>
    </xf>
    <xf numFmtId="0" fontId="16" fillId="0" borderId="31" xfId="0" applyFont="1" applyBorder="1" applyAlignment="1">
      <alignment horizontal="left" indent="2"/>
    </xf>
    <xf numFmtId="0" fontId="45" fillId="0" borderId="29" xfId="0" applyFont="1" applyBorder="1" applyAlignment="1">
      <alignment horizontal="left" indent="2"/>
    </xf>
    <xf numFmtId="0" fontId="16" fillId="0" borderId="26" xfId="0" applyFont="1" applyBorder="1" applyAlignment="1">
      <alignment horizontal="left" indent="2"/>
    </xf>
    <xf numFmtId="0" fontId="45" fillId="0" borderId="26" xfId="0" applyFont="1" applyBorder="1" applyAlignment="1">
      <alignment horizontal="left" indent="2"/>
    </xf>
    <xf numFmtId="0" fontId="16" fillId="0" borderId="32" xfId="0" applyFont="1" applyBorder="1" applyAlignment="1">
      <alignment horizontal="left" indent="2"/>
    </xf>
    <xf numFmtId="164" fontId="42" fillId="0" borderId="0" xfId="1" applyNumberFormat="1" applyFont="1" applyAlignment="1">
      <alignment horizontal="left" indent="4"/>
    </xf>
    <xf numFmtId="0" fontId="16" fillId="0" borderId="0" xfId="1" applyNumberFormat="1" applyFont="1" applyAlignment="1">
      <alignment horizontal="left" indent="5"/>
    </xf>
    <xf numFmtId="164" fontId="0" fillId="0" borderId="0" xfId="1" applyNumberFormat="1" applyFont="1" applyFill="1" applyBorder="1" applyAlignment="1" applyProtection="1">
      <alignment horizontal="center" wrapText="1"/>
    </xf>
    <xf numFmtId="164" fontId="3" fillId="0" borderId="26" xfId="1" applyNumberFormat="1" applyFont="1" applyBorder="1" applyAlignment="1">
      <alignment horizontal="center"/>
    </xf>
    <xf numFmtId="164" fontId="3" fillId="0" borderId="26" xfId="1" applyNumberFormat="1" applyFont="1" applyFill="1" applyBorder="1" applyAlignment="1">
      <alignment horizontal="center" wrapText="1"/>
    </xf>
    <xf numFmtId="164" fontId="3" fillId="0" borderId="26" xfId="1" applyNumberFormat="1" applyFont="1" applyFill="1" applyBorder="1" applyAlignment="1">
      <alignment horizontal="center"/>
    </xf>
    <xf numFmtId="164" fontId="31" fillId="22" borderId="30" xfId="1" applyNumberFormat="1" applyFont="1" applyFill="1" applyBorder="1" applyAlignment="1">
      <alignment horizontal="center"/>
    </xf>
    <xf numFmtId="0" fontId="26" fillId="22" borderId="28" xfId="0" applyFont="1" applyFill="1" applyBorder="1"/>
    <xf numFmtId="164" fontId="0" fillId="0" borderId="0" xfId="1" applyNumberFormat="1" applyFont="1" applyBorder="1" applyAlignment="1">
      <alignment wrapText="1"/>
    </xf>
    <xf numFmtId="0" fontId="0" fillId="22" borderId="31" xfId="0" applyFill="1" applyBorder="1"/>
    <xf numFmtId="0" fontId="0" fillId="0" borderId="0" xfId="0" applyProtection="1">
      <protection locked="0"/>
    </xf>
    <xf numFmtId="0" fontId="2" fillId="0" borderId="0" xfId="0" applyFont="1" applyProtection="1">
      <protection locked="0"/>
    </xf>
    <xf numFmtId="0" fontId="26" fillId="22" borderId="29" xfId="0" applyFont="1" applyFill="1" applyBorder="1"/>
    <xf numFmtId="0" fontId="4" fillId="22" borderId="26" xfId="0" applyFont="1" applyFill="1" applyBorder="1"/>
    <xf numFmtId="0" fontId="0" fillId="22" borderId="32" xfId="0" applyFill="1" applyBorder="1"/>
    <xf numFmtId="164" fontId="26" fillId="22" borderId="0" xfId="1" applyNumberFormat="1" applyFont="1" applyFill="1" applyBorder="1"/>
    <xf numFmtId="164" fontId="14" fillId="6" borderId="27" xfId="1" applyNumberFormat="1" applyFont="1" applyFill="1" applyBorder="1"/>
    <xf numFmtId="164" fontId="14" fillId="6" borderId="30" xfId="1" applyNumberFormat="1" applyFont="1" applyFill="1" applyBorder="1"/>
    <xf numFmtId="164" fontId="14" fillId="6" borderId="28" xfId="1" applyNumberFormat="1" applyFont="1" applyFill="1" applyBorder="1" applyAlignment="1">
      <alignment horizontal="right" vertical="center"/>
    </xf>
    <xf numFmtId="164" fontId="14" fillId="6" borderId="28" xfId="1" applyNumberFormat="1" applyFont="1" applyFill="1" applyBorder="1" applyAlignment="1">
      <alignment horizontal="right"/>
    </xf>
    <xf numFmtId="164" fontId="14" fillId="6" borderId="29" xfId="1" applyNumberFormat="1" applyFont="1" applyFill="1" applyBorder="1" applyAlignment="1">
      <alignment horizontal="right"/>
    </xf>
    <xf numFmtId="164" fontId="58" fillId="18" borderId="8" xfId="1" applyNumberFormat="1" applyFont="1" applyFill="1" applyBorder="1" applyAlignment="1">
      <alignment horizontal="center"/>
    </xf>
    <xf numFmtId="0" fontId="47" fillId="9" borderId="0" xfId="5" applyNumberFormat="1" applyFont="1" applyFill="1" applyBorder="1"/>
    <xf numFmtId="0" fontId="15" fillId="9" borderId="0" xfId="0" applyFont="1" applyFill="1" applyAlignment="1">
      <alignment horizontal="center" vertical="center"/>
    </xf>
    <xf numFmtId="0" fontId="16" fillId="0" borderId="29" xfId="1" applyNumberFormat="1" applyFont="1" applyBorder="1" applyAlignment="1">
      <alignment horizontal="left" indent="1"/>
    </xf>
    <xf numFmtId="0" fontId="47" fillId="0" borderId="28" xfId="5" applyFont="1" applyBorder="1" applyAlignment="1">
      <alignment horizontal="left" indent="1"/>
    </xf>
    <xf numFmtId="0" fontId="16" fillId="0" borderId="28" xfId="0" applyFont="1" applyBorder="1" applyAlignment="1">
      <alignment horizontal="left" indent="1"/>
    </xf>
    <xf numFmtId="0" fontId="48" fillId="0" borderId="28" xfId="0" applyFont="1" applyBorder="1" applyAlignment="1">
      <alignment horizontal="left" indent="1"/>
    </xf>
    <xf numFmtId="0" fontId="16" fillId="0" borderId="28" xfId="1" applyNumberFormat="1" applyFont="1" applyBorder="1" applyAlignment="1">
      <alignment horizontal="left" indent="1"/>
    </xf>
    <xf numFmtId="164" fontId="0" fillId="0" borderId="8" xfId="1" applyNumberFormat="1" applyFont="1" applyBorder="1"/>
    <xf numFmtId="10" fontId="0" fillId="10" borderId="8" xfId="2" applyNumberFormat="1" applyFont="1" applyFill="1" applyBorder="1" applyAlignment="1" applyProtection="1">
      <alignment horizontal="center"/>
    </xf>
    <xf numFmtId="164" fontId="14" fillId="0" borderId="8" xfId="1" applyNumberFormat="1" applyFont="1" applyBorder="1"/>
    <xf numFmtId="164" fontId="0" fillId="10" borderId="7" xfId="1" applyNumberFormat="1" applyFont="1" applyFill="1" applyBorder="1"/>
    <xf numFmtId="9" fontId="0" fillId="10" borderId="8" xfId="2" applyFont="1" applyFill="1" applyBorder="1"/>
    <xf numFmtId="0" fontId="45" fillId="9" borderId="27" xfId="0" applyFont="1" applyFill="1" applyBorder="1" applyAlignment="1">
      <alignment horizontal="right"/>
    </xf>
    <xf numFmtId="0" fontId="45" fillId="9" borderId="10" xfId="0" applyFont="1" applyFill="1" applyBorder="1" applyAlignment="1">
      <alignment horizontal="right"/>
    </xf>
    <xf numFmtId="0" fontId="16" fillId="9" borderId="0" xfId="0" applyFont="1" applyFill="1" applyAlignment="1">
      <alignment vertical="top"/>
    </xf>
    <xf numFmtId="164" fontId="47" fillId="0" borderId="28" xfId="5" applyNumberFormat="1" applyFont="1" applyBorder="1"/>
    <xf numFmtId="164" fontId="0" fillId="14" borderId="8" xfId="1" applyNumberFormat="1" applyFont="1" applyFill="1" applyBorder="1" applyAlignment="1" applyProtection="1">
      <protection locked="0"/>
    </xf>
    <xf numFmtId="164" fontId="0" fillId="7" borderId="8" xfId="1" applyNumberFormat="1" applyFont="1" applyFill="1" applyBorder="1" applyProtection="1"/>
    <xf numFmtId="164" fontId="1" fillId="14" borderId="8" xfId="1" applyNumberFormat="1" applyFont="1" applyFill="1" applyBorder="1" applyProtection="1">
      <protection locked="0"/>
    </xf>
    <xf numFmtId="0" fontId="26" fillId="15" borderId="28" xfId="0" applyFont="1" applyFill="1" applyBorder="1"/>
    <xf numFmtId="0" fontId="37" fillId="9" borderId="0" xfId="0" applyFont="1" applyFill="1"/>
    <xf numFmtId="0" fontId="25" fillId="9" borderId="0" xfId="0" applyFont="1" applyFill="1"/>
    <xf numFmtId="164" fontId="25" fillId="9" borderId="0" xfId="1" applyNumberFormat="1" applyFont="1" applyFill="1" applyBorder="1"/>
    <xf numFmtId="164" fontId="31" fillId="9" borderId="0" xfId="1" applyNumberFormat="1" applyFont="1" applyFill="1" applyBorder="1" applyAlignment="1"/>
    <xf numFmtId="164" fontId="3" fillId="9" borderId="0" xfId="1" applyNumberFormat="1" applyFont="1" applyFill="1"/>
    <xf numFmtId="164" fontId="1" fillId="9" borderId="0" xfId="1" applyNumberFormat="1" applyFont="1" applyFill="1"/>
    <xf numFmtId="164" fontId="7" fillId="9" borderId="0" xfId="1" applyNumberFormat="1" applyFont="1" applyFill="1"/>
    <xf numFmtId="164" fontId="0" fillId="9" borderId="0" xfId="1" applyNumberFormat="1" applyFont="1" applyFill="1" applyBorder="1"/>
    <xf numFmtId="164" fontId="26" fillId="22" borderId="28" xfId="1" applyNumberFormat="1" applyFont="1" applyFill="1" applyBorder="1"/>
    <xf numFmtId="0" fontId="4" fillId="22" borderId="31" xfId="0" applyFont="1" applyFill="1" applyBorder="1"/>
    <xf numFmtId="0" fontId="9" fillId="22" borderId="31" xfId="0" applyFont="1" applyFill="1" applyBorder="1"/>
    <xf numFmtId="0" fontId="2" fillId="0" borderId="0" xfId="0" applyFont="1"/>
    <xf numFmtId="0" fontId="4" fillId="0" borderId="0" xfId="0" applyFont="1" applyProtection="1">
      <protection locked="0"/>
    </xf>
    <xf numFmtId="164" fontId="26" fillId="22" borderId="29" xfId="1" applyNumberFormat="1" applyFont="1" applyFill="1" applyBorder="1"/>
    <xf numFmtId="0" fontId="0" fillId="22" borderId="26" xfId="0" applyFill="1" applyBorder="1"/>
    <xf numFmtId="0" fontId="3" fillId="18" borderId="12" xfId="0" applyFont="1" applyFill="1" applyBorder="1" applyAlignment="1">
      <alignment horizontal="center" wrapText="1"/>
    </xf>
    <xf numFmtId="164" fontId="0" fillId="0" borderId="26" xfId="1" applyNumberFormat="1" applyFont="1" applyFill="1" applyBorder="1"/>
    <xf numFmtId="164" fontId="3" fillId="0" borderId="32" xfId="1" applyNumberFormat="1" applyFont="1" applyFill="1" applyBorder="1" applyAlignment="1">
      <alignment horizontal="center"/>
    </xf>
    <xf numFmtId="164" fontId="1" fillId="0" borderId="12" xfId="1" applyNumberFormat="1" applyFont="1" applyFill="1" applyBorder="1" applyAlignment="1" applyProtection="1">
      <alignment horizontal="center"/>
    </xf>
    <xf numFmtId="164" fontId="0" fillId="0" borderId="12" xfId="1" applyNumberFormat="1" applyFont="1" applyFill="1" applyBorder="1" applyAlignment="1" applyProtection="1">
      <alignment horizontal="center"/>
    </xf>
    <xf numFmtId="164" fontId="3" fillId="15" borderId="0" xfId="1" applyNumberFormat="1" applyFont="1" applyFill="1" applyBorder="1"/>
    <xf numFmtId="164" fontId="0" fillId="15" borderId="0" xfId="1" applyNumberFormat="1" applyFont="1" applyFill="1" applyBorder="1"/>
    <xf numFmtId="164" fontId="1" fillId="15" borderId="0" xfId="1" applyNumberFormat="1" applyFont="1" applyFill="1" applyBorder="1" applyAlignment="1" applyProtection="1">
      <alignment horizontal="center"/>
    </xf>
    <xf numFmtId="164" fontId="0" fillId="15" borderId="0" xfId="1" applyNumberFormat="1" applyFont="1" applyFill="1" applyBorder="1" applyAlignment="1" applyProtection="1">
      <alignment horizontal="center"/>
    </xf>
    <xf numFmtId="164" fontId="0" fillId="15" borderId="0" xfId="1" applyNumberFormat="1" applyFont="1" applyFill="1" applyBorder="1" applyAlignment="1">
      <alignment horizontal="right"/>
    </xf>
    <xf numFmtId="164" fontId="6" fillId="15" borderId="0" xfId="1" applyNumberFormat="1" applyFont="1" applyFill="1" applyBorder="1"/>
    <xf numFmtId="0" fontId="0" fillId="15" borderId="0" xfId="0" applyFill="1"/>
    <xf numFmtId="164" fontId="2" fillId="15" borderId="0" xfId="1" applyNumberFormat="1" applyFont="1" applyFill="1" applyBorder="1"/>
    <xf numFmtId="164" fontId="1" fillId="15" borderId="0" xfId="1" applyNumberFormat="1" applyFont="1" applyFill="1" applyBorder="1" applyAlignment="1">
      <alignment horizontal="right"/>
    </xf>
    <xf numFmtId="164" fontId="1" fillId="15" borderId="0" xfId="1" applyNumberFormat="1" applyFont="1" applyFill="1" applyBorder="1"/>
    <xf numFmtId="164" fontId="3" fillId="15" borderId="0" xfId="1" applyNumberFormat="1" applyFont="1" applyFill="1" applyBorder="1" applyAlignment="1"/>
    <xf numFmtId="164" fontId="6" fillId="15" borderId="0" xfId="1" applyNumberFormat="1" applyFont="1" applyFill="1" applyBorder="1" applyAlignment="1">
      <alignment horizontal="right"/>
    </xf>
    <xf numFmtId="164" fontId="6" fillId="15" borderId="0" xfId="1" applyNumberFormat="1" applyFont="1" applyFill="1" applyBorder="1" applyAlignment="1">
      <alignment horizontal="right" wrapText="1"/>
    </xf>
    <xf numFmtId="164" fontId="3" fillId="15" borderId="0" xfId="1" applyNumberFormat="1" applyFont="1" applyFill="1" applyBorder="1" applyAlignment="1">
      <alignment vertical="center"/>
    </xf>
    <xf numFmtId="164" fontId="0" fillId="15" borderId="0" xfId="1" applyNumberFormat="1" applyFont="1" applyFill="1" applyBorder="1" applyAlignment="1" applyProtection="1">
      <alignment horizontal="center" wrapText="1"/>
    </xf>
    <xf numFmtId="164" fontId="3" fillId="15" borderId="0" xfId="1" applyNumberFormat="1" applyFont="1" applyFill="1" applyBorder="1" applyProtection="1">
      <protection locked="0"/>
    </xf>
    <xf numFmtId="0" fontId="0" fillId="15" borderId="0" xfId="0" applyFill="1" applyProtection="1">
      <protection locked="0"/>
    </xf>
    <xf numFmtId="164" fontId="1" fillId="15" borderId="0" xfId="1" applyNumberFormat="1" applyFont="1" applyFill="1" applyBorder="1" applyAlignment="1" applyProtection="1">
      <alignment horizontal="right"/>
      <protection locked="0"/>
    </xf>
    <xf numFmtId="0" fontId="0" fillId="15" borderId="28" xfId="0" applyFill="1" applyBorder="1"/>
    <xf numFmtId="164" fontId="3" fillId="9" borderId="0" xfId="1" applyNumberFormat="1" applyFont="1" applyFill="1" applyBorder="1" applyAlignment="1">
      <alignment horizontal="left" indent="1"/>
    </xf>
    <xf numFmtId="0" fontId="0" fillId="9" borderId="0" xfId="0" applyFill="1" applyProtection="1">
      <protection locked="0"/>
    </xf>
    <xf numFmtId="164" fontId="0" fillId="9" borderId="0" xfId="1" applyNumberFormat="1" applyFont="1" applyFill="1" applyBorder="1" applyAlignment="1" applyProtection="1">
      <alignment horizontal="right"/>
      <protection locked="0"/>
    </xf>
    <xf numFmtId="10" fontId="1" fillId="0" borderId="0" xfId="0" applyNumberFormat="1" applyFont="1"/>
    <xf numFmtId="0" fontId="3" fillId="17" borderId="60" xfId="0" applyFont="1" applyFill="1" applyBorder="1" applyAlignment="1">
      <alignment vertical="center" wrapText="1"/>
    </xf>
    <xf numFmtId="0" fontId="18" fillId="9" borderId="61"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8" fillId="9" borderId="20" xfId="0" applyFont="1" applyFill="1" applyBorder="1" applyAlignment="1">
      <alignment horizontal="left" vertical="center" wrapText="1"/>
    </xf>
    <xf numFmtId="164" fontId="18" fillId="9" borderId="63" xfId="1" applyNumberFormat="1" applyFont="1" applyFill="1" applyBorder="1" applyAlignment="1">
      <alignment horizontal="center" vertical="center" wrapText="1"/>
    </xf>
    <xf numFmtId="164" fontId="18" fillId="9" borderId="40" xfId="1" applyNumberFormat="1" applyFont="1" applyFill="1" applyBorder="1" applyAlignment="1">
      <alignment horizontal="center" vertical="center" wrapText="1"/>
    </xf>
    <xf numFmtId="0" fontId="3" fillId="17" borderId="62" xfId="0" applyFont="1" applyFill="1" applyBorder="1" applyAlignment="1">
      <alignment horizontal="center" vertical="center" wrapText="1"/>
    </xf>
    <xf numFmtId="10" fontId="18" fillId="9" borderId="63" xfId="2" applyNumberFormat="1" applyFont="1" applyFill="1" applyBorder="1" applyAlignment="1">
      <alignment horizontal="center" vertical="center" wrapText="1"/>
    </xf>
    <xf numFmtId="10" fontId="18" fillId="9" borderId="39" xfId="2" applyNumberFormat="1" applyFont="1" applyFill="1" applyBorder="1" applyAlignment="1">
      <alignment horizontal="center" vertical="center" wrapText="1"/>
    </xf>
    <xf numFmtId="10" fontId="18" fillId="9" borderId="40" xfId="2" applyNumberFormat="1" applyFont="1" applyFill="1" applyBorder="1" applyAlignment="1">
      <alignment horizontal="center" vertical="center" wrapText="1"/>
    </xf>
    <xf numFmtId="165" fontId="35" fillId="9" borderId="10" xfId="2" applyNumberFormat="1" applyFont="1" applyFill="1" applyBorder="1" applyAlignment="1">
      <alignment vertical="center"/>
    </xf>
    <xf numFmtId="0" fontId="18" fillId="9" borderId="27" xfId="0" applyFont="1" applyFill="1" applyBorder="1" applyAlignment="1">
      <alignment vertical="center" wrapText="1"/>
    </xf>
    <xf numFmtId="165" fontId="18" fillId="9" borderId="30" xfId="2" applyNumberFormat="1" applyFont="1" applyFill="1" applyBorder="1" applyAlignment="1">
      <alignment vertical="center"/>
    </xf>
    <xf numFmtId="0" fontId="64" fillId="0" borderId="0" xfId="0" applyFont="1" applyAlignment="1">
      <alignment horizontal="left" indent="2"/>
    </xf>
    <xf numFmtId="164" fontId="65" fillId="9" borderId="0" xfId="1" applyNumberFormat="1" applyFont="1" applyFill="1" applyBorder="1"/>
    <xf numFmtId="0" fontId="47" fillId="0" borderId="0" xfId="5" applyFont="1" applyFill="1" applyBorder="1" applyAlignment="1">
      <alignment horizontal="left" indent="2"/>
    </xf>
    <xf numFmtId="165" fontId="0" fillId="14" borderId="56" xfId="2" applyNumberFormat="1" applyFont="1" applyFill="1" applyBorder="1" applyProtection="1">
      <protection locked="0"/>
    </xf>
    <xf numFmtId="164" fontId="0" fillId="14" borderId="56" xfId="1" applyNumberFormat="1" applyFont="1" applyFill="1" applyBorder="1" applyProtection="1">
      <protection locked="0"/>
    </xf>
    <xf numFmtId="164" fontId="18" fillId="9" borderId="39" xfId="1" applyNumberFormat="1" applyFont="1" applyFill="1" applyBorder="1" applyAlignment="1">
      <alignment horizontal="center" vertical="center" wrapText="1"/>
    </xf>
    <xf numFmtId="164" fontId="3" fillId="9" borderId="21" xfId="1" applyNumberFormat="1" applyFont="1" applyFill="1" applyBorder="1" applyAlignment="1">
      <alignment horizontal="left" vertical="center"/>
    </xf>
    <xf numFmtId="164" fontId="1" fillId="9" borderId="53" xfId="1" applyNumberFormat="1" applyFont="1" applyFill="1" applyBorder="1" applyAlignment="1">
      <alignment horizontal="left"/>
    </xf>
    <xf numFmtId="164" fontId="1" fillId="9" borderId="50" xfId="1" applyNumberFormat="1" applyFont="1" applyFill="1" applyBorder="1" applyAlignment="1">
      <alignment horizontal="left"/>
    </xf>
    <xf numFmtId="164" fontId="3" fillId="9" borderId="24" xfId="1" applyNumberFormat="1" applyFont="1" applyFill="1" applyBorder="1" applyAlignment="1">
      <alignment horizontal="left"/>
    </xf>
    <xf numFmtId="164" fontId="3" fillId="9" borderId="16" xfId="1" applyNumberFormat="1" applyFont="1" applyFill="1" applyBorder="1" applyAlignment="1">
      <alignment horizontal="left" wrapText="1"/>
    </xf>
    <xf numFmtId="164" fontId="1" fillId="9" borderId="0" xfId="1" applyNumberFormat="1" applyFont="1" applyFill="1" applyBorder="1" applyAlignment="1">
      <alignment horizontal="left"/>
    </xf>
    <xf numFmtId="0" fontId="28" fillId="9" borderId="0" xfId="0" applyFont="1" applyFill="1"/>
    <xf numFmtId="167" fontId="1" fillId="9" borderId="0" xfId="0" applyNumberFormat="1" applyFont="1" applyFill="1" applyAlignment="1">
      <alignment horizontal="left" wrapText="1"/>
    </xf>
    <xf numFmtId="164" fontId="3" fillId="0" borderId="6" xfId="1" applyNumberFormat="1" applyFont="1" applyBorder="1"/>
    <xf numFmtId="43" fontId="1" fillId="0" borderId="40" xfId="1" applyFont="1" applyFill="1" applyBorder="1" applyAlignment="1">
      <alignment vertical="center" wrapText="1"/>
    </xf>
    <xf numFmtId="0" fontId="66" fillId="9" borderId="0" xfId="0" applyFont="1" applyFill="1"/>
    <xf numFmtId="164" fontId="18" fillId="0" borderId="8" xfId="1" applyNumberFormat="1" applyFont="1" applyBorder="1" applyProtection="1">
      <protection locked="0"/>
    </xf>
    <xf numFmtId="164" fontId="18" fillId="11" borderId="8" xfId="1" applyNumberFormat="1" applyFont="1" applyFill="1" applyBorder="1" applyProtection="1">
      <protection locked="0"/>
    </xf>
    <xf numFmtId="0" fontId="15" fillId="6" borderId="2" xfId="0" applyFont="1" applyFill="1" applyBorder="1" applyAlignment="1">
      <alignment horizontal="center" wrapText="1"/>
    </xf>
    <xf numFmtId="9" fontId="15" fillId="6" borderId="3" xfId="2" applyFont="1" applyFill="1" applyBorder="1" applyAlignment="1">
      <alignment horizontal="center" wrapText="1"/>
    </xf>
    <xf numFmtId="167" fontId="3" fillId="10" borderId="1" xfId="4" applyNumberFormat="1" applyFont="1" applyFill="1" applyBorder="1" applyProtection="1"/>
    <xf numFmtId="167" fontId="3" fillId="6" borderId="3" xfId="4" applyNumberFormat="1" applyFont="1" applyFill="1" applyBorder="1"/>
    <xf numFmtId="167" fontId="3" fillId="10" borderId="1" xfId="4" applyNumberFormat="1" applyFont="1" applyFill="1" applyBorder="1"/>
    <xf numFmtId="0" fontId="4" fillId="15" borderId="2" xfId="0" applyFont="1" applyFill="1" applyBorder="1"/>
    <xf numFmtId="172" fontId="0" fillId="14" borderId="8" xfId="4" applyNumberFormat="1" applyFont="1" applyFill="1" applyBorder="1" applyProtection="1">
      <protection locked="0"/>
    </xf>
    <xf numFmtId="164" fontId="15" fillId="11" borderId="1" xfId="1" applyNumberFormat="1" applyFont="1" applyFill="1" applyBorder="1" applyAlignment="1">
      <alignment horizontal="center"/>
    </xf>
    <xf numFmtId="164" fontId="15" fillId="11" borderId="2" xfId="1" applyNumberFormat="1" applyFont="1" applyFill="1" applyBorder="1" applyAlignment="1">
      <alignment horizontal="center"/>
    </xf>
    <xf numFmtId="164" fontId="15" fillId="11" borderId="3" xfId="1" applyNumberFormat="1" applyFont="1" applyFill="1" applyBorder="1" applyAlignment="1">
      <alignment horizontal="center"/>
    </xf>
    <xf numFmtId="164" fontId="52" fillId="0" borderId="0" xfId="1" applyNumberFormat="1" applyFont="1" applyFill="1" applyBorder="1" applyAlignment="1">
      <alignment horizontal="left" vertical="top" wrapText="1"/>
    </xf>
    <xf numFmtId="164" fontId="0" fillId="0" borderId="0" xfId="1" applyNumberFormat="1" applyFont="1" applyFill="1" applyBorder="1" applyAlignment="1" applyProtection="1">
      <alignment horizontal="center"/>
    </xf>
    <xf numFmtId="0" fontId="0" fillId="9" borderId="28" xfId="0" applyFill="1" applyBorder="1" applyAlignment="1">
      <alignment horizontal="left" indent="1"/>
    </xf>
    <xf numFmtId="0" fontId="14" fillId="6" borderId="0" xfId="0" applyFont="1" applyFill="1" applyAlignment="1">
      <alignment vertical="center" wrapText="1"/>
    </xf>
    <xf numFmtId="165" fontId="35" fillId="20" borderId="26" xfId="2" applyNumberFormat="1" applyFont="1" applyFill="1" applyBorder="1" applyAlignment="1">
      <alignment vertical="center"/>
    </xf>
    <xf numFmtId="0" fontId="0" fillId="20" borderId="32" xfId="0" applyFill="1" applyBorder="1"/>
    <xf numFmtId="0" fontId="3" fillId="20" borderId="0" xfId="0" applyFont="1" applyFill="1"/>
    <xf numFmtId="164" fontId="3" fillId="20" borderId="0" xfId="1" applyNumberFormat="1" applyFont="1" applyFill="1" applyBorder="1" applyAlignment="1">
      <alignment horizontal="center" vertical="center" wrapText="1"/>
    </xf>
    <xf numFmtId="164" fontId="3" fillId="20" borderId="0" xfId="1" applyNumberFormat="1" applyFont="1" applyFill="1" applyBorder="1"/>
    <xf numFmtId="164" fontId="3" fillId="20" borderId="0" xfId="0" applyNumberFormat="1" applyFont="1" applyFill="1"/>
    <xf numFmtId="164" fontId="6" fillId="0" borderId="0" xfId="1" applyNumberFormat="1" applyFont="1" applyBorder="1" applyAlignment="1">
      <alignment horizontal="center"/>
    </xf>
    <xf numFmtId="164" fontId="14" fillId="0" borderId="64" xfId="1" applyNumberFormat="1" applyFont="1" applyBorder="1"/>
    <xf numFmtId="167" fontId="14" fillId="10" borderId="64" xfId="4" applyNumberFormat="1" applyFont="1" applyFill="1" applyBorder="1"/>
    <xf numFmtId="164" fontId="0" fillId="0" borderId="65" xfId="1" applyNumberFormat="1" applyFont="1" applyBorder="1"/>
    <xf numFmtId="167" fontId="1" fillId="10" borderId="29" xfId="4" applyNumberFormat="1" applyFont="1" applyFill="1" applyBorder="1"/>
    <xf numFmtId="167" fontId="1" fillId="10" borderId="1" xfId="4" applyNumberFormat="1" applyFont="1" applyFill="1" applyBorder="1"/>
    <xf numFmtId="164" fontId="1" fillId="9" borderId="34" xfId="1" applyNumberFormat="1" applyFont="1" applyFill="1" applyBorder="1" applyProtection="1"/>
    <xf numFmtId="164" fontId="1" fillId="0" borderId="0" xfId="1" applyNumberFormat="1" applyFont="1" applyBorder="1" applyProtection="1"/>
    <xf numFmtId="167" fontId="1" fillId="14" borderId="56" xfId="4" applyNumberFormat="1" applyFont="1" applyFill="1" applyBorder="1" applyProtection="1">
      <protection locked="0"/>
    </xf>
    <xf numFmtId="164" fontId="1" fillId="14" borderId="56" xfId="1" applyNumberFormat="1" applyFont="1" applyFill="1" applyBorder="1" applyProtection="1">
      <protection locked="0"/>
    </xf>
    <xf numFmtId="164" fontId="1" fillId="14" borderId="51" xfId="1" applyNumberFormat="1" applyFont="1" applyFill="1" applyBorder="1" applyProtection="1">
      <protection locked="0"/>
    </xf>
    <xf numFmtId="164" fontId="1" fillId="9" borderId="20" xfId="1" applyNumberFormat="1" applyFont="1" applyFill="1" applyBorder="1" applyProtection="1"/>
    <xf numFmtId="164" fontId="1" fillId="0" borderId="46" xfId="1" applyNumberFormat="1" applyFont="1" applyBorder="1" applyProtection="1"/>
    <xf numFmtId="0" fontId="1" fillId="0" borderId="46" xfId="0" applyFont="1" applyBorder="1"/>
    <xf numFmtId="10" fontId="1" fillId="14" borderId="25" xfId="2" applyNumberFormat="1" applyFont="1" applyFill="1" applyBorder="1" applyProtection="1">
      <protection locked="0"/>
    </xf>
    <xf numFmtId="164" fontId="1" fillId="0" borderId="19" xfId="1" applyNumberFormat="1" applyFont="1" applyBorder="1" applyProtection="1"/>
    <xf numFmtId="164" fontId="55" fillId="0" borderId="34" xfId="1" applyNumberFormat="1" applyFont="1" applyFill="1" applyBorder="1" applyProtection="1"/>
    <xf numFmtId="164" fontId="1" fillId="0" borderId="34" xfId="1" applyNumberFormat="1" applyFont="1" applyBorder="1" applyProtection="1"/>
    <xf numFmtId="43" fontId="3" fillId="17" borderId="15" xfId="1" applyFont="1" applyFill="1" applyBorder="1" applyAlignment="1" applyProtection="1">
      <alignment horizontal="right"/>
    </xf>
    <xf numFmtId="164" fontId="28" fillId="0" borderId="0" xfId="1" applyNumberFormat="1" applyFont="1" applyBorder="1" applyAlignment="1" applyProtection="1">
      <alignment horizontal="left"/>
    </xf>
    <xf numFmtId="43" fontId="3" fillId="6" borderId="15" xfId="1" applyFont="1" applyFill="1" applyBorder="1" applyProtection="1"/>
    <xf numFmtId="164" fontId="3" fillId="0" borderId="34" xfId="1" applyNumberFormat="1" applyFont="1" applyFill="1" applyBorder="1" applyProtection="1"/>
    <xf numFmtId="43" fontId="3" fillId="0" borderId="15" xfId="1" applyFont="1" applyFill="1" applyBorder="1" applyProtection="1"/>
    <xf numFmtId="2" fontId="0" fillId="0" borderId="0" xfId="1" applyNumberFormat="1" applyFont="1" applyFill="1" applyBorder="1" applyAlignment="1" applyProtection="1">
      <alignment horizontal="center" wrapText="1"/>
    </xf>
    <xf numFmtId="167" fontId="0" fillId="0" borderId="15" xfId="4" applyNumberFormat="1" applyFont="1" applyFill="1" applyBorder="1" applyProtection="1"/>
    <xf numFmtId="164" fontId="3" fillId="0" borderId="19" xfId="1" applyNumberFormat="1" applyFont="1" applyBorder="1" applyProtection="1"/>
    <xf numFmtId="0" fontId="0" fillId="0" borderId="37" xfId="0" applyBorder="1"/>
    <xf numFmtId="0" fontId="0" fillId="0" borderId="11" xfId="0" applyBorder="1"/>
    <xf numFmtId="164" fontId="3" fillId="0" borderId="20" xfId="1" applyNumberFormat="1" applyFont="1" applyFill="1" applyBorder="1" applyProtection="1"/>
    <xf numFmtId="164" fontId="0" fillId="0" borderId="46" xfId="1" applyNumberFormat="1" applyFont="1" applyFill="1" applyBorder="1" applyProtection="1"/>
    <xf numFmtId="43" fontId="3" fillId="0" borderId="18" xfId="1" applyFont="1" applyFill="1" applyBorder="1" applyProtection="1"/>
    <xf numFmtId="0" fontId="1" fillId="9" borderId="0" xfId="0" applyFont="1" applyFill="1" applyProtection="1">
      <protection locked="0"/>
    </xf>
    <xf numFmtId="164" fontId="1" fillId="9" borderId="19" xfId="1" applyNumberFormat="1" applyFont="1" applyFill="1" applyBorder="1" applyProtection="1">
      <protection locked="0"/>
    </xf>
    <xf numFmtId="0" fontId="0" fillId="0" borderId="37" xfId="0" applyBorder="1" applyProtection="1">
      <protection locked="0"/>
    </xf>
    <xf numFmtId="164" fontId="1" fillId="9" borderId="34" xfId="1" applyNumberFormat="1" applyFont="1" applyFill="1" applyBorder="1" applyProtection="1">
      <protection locked="0"/>
    </xf>
    <xf numFmtId="10" fontId="0" fillId="10" borderId="15" xfId="2" applyNumberFormat="1" applyFont="1" applyFill="1" applyBorder="1" applyProtection="1"/>
    <xf numFmtId="1" fontId="0" fillId="10" borderId="15" xfId="4" applyNumberFormat="1" applyFont="1" applyFill="1" applyBorder="1" applyProtection="1"/>
    <xf numFmtId="2" fontId="0" fillId="6" borderId="15" xfId="4" applyNumberFormat="1" applyFont="1" applyFill="1" applyBorder="1" applyProtection="1"/>
    <xf numFmtId="164" fontId="55" fillId="9" borderId="34" xfId="1" applyNumberFormat="1" applyFont="1" applyFill="1" applyBorder="1" applyProtection="1"/>
    <xf numFmtId="164" fontId="3" fillId="9" borderId="20" xfId="1" applyNumberFormat="1" applyFont="1" applyFill="1" applyBorder="1" applyProtection="1">
      <protection locked="0"/>
    </xf>
    <xf numFmtId="0" fontId="0" fillId="0" borderId="46" xfId="0" applyBorder="1" applyProtection="1">
      <protection locked="0"/>
    </xf>
    <xf numFmtId="164" fontId="0" fillId="10" borderId="46" xfId="1" applyNumberFormat="1" applyFont="1" applyFill="1" applyBorder="1" applyProtection="1">
      <protection locked="0"/>
    </xf>
    <xf numFmtId="43" fontId="0" fillId="10" borderId="46" xfId="1" applyFont="1" applyFill="1" applyBorder="1" applyProtection="1"/>
    <xf numFmtId="167" fontId="0" fillId="6" borderId="18" xfId="4" applyNumberFormat="1" applyFont="1" applyFill="1" applyBorder="1" applyProtection="1"/>
    <xf numFmtId="164" fontId="3" fillId="9" borderId="19" xfId="1" applyNumberFormat="1" applyFont="1" applyFill="1" applyBorder="1" applyProtection="1">
      <protection locked="0"/>
    </xf>
    <xf numFmtId="164" fontId="0" fillId="0" borderId="37" xfId="1" applyNumberFormat="1" applyFont="1" applyBorder="1" applyProtection="1">
      <protection locked="0"/>
    </xf>
    <xf numFmtId="167" fontId="3" fillId="6" borderId="11" xfId="4" applyNumberFormat="1" applyFont="1" applyFill="1" applyBorder="1" applyProtection="1"/>
    <xf numFmtId="164" fontId="0" fillId="0" borderId="46" xfId="1" applyNumberFormat="1" applyFont="1" applyBorder="1" applyProtection="1">
      <protection locked="0"/>
    </xf>
    <xf numFmtId="164" fontId="15" fillId="15" borderId="0" xfId="1" applyNumberFormat="1" applyFont="1" applyFill="1" applyBorder="1"/>
    <xf numFmtId="164" fontId="15" fillId="15" borderId="0" xfId="1" applyNumberFormat="1" applyFont="1" applyFill="1" applyBorder="1" applyAlignment="1">
      <alignment vertical="center"/>
    </xf>
    <xf numFmtId="164" fontId="1" fillId="9" borderId="0" xfId="1" applyNumberFormat="1" applyFont="1" applyFill="1" applyBorder="1" applyProtection="1"/>
    <xf numFmtId="10" fontId="1" fillId="0" borderId="0" xfId="2" applyNumberFormat="1" applyFont="1" applyFill="1" applyBorder="1" applyProtection="1">
      <protection locked="0"/>
    </xf>
    <xf numFmtId="164" fontId="18" fillId="13" borderId="8" xfId="1" applyNumberFormat="1" applyFont="1" applyFill="1" applyBorder="1"/>
    <xf numFmtId="164" fontId="18" fillId="7" borderId="7" xfId="1" applyNumberFormat="1" applyFont="1" applyFill="1" applyBorder="1" applyProtection="1">
      <protection locked="0"/>
    </xf>
    <xf numFmtId="10" fontId="11" fillId="0" borderId="0" xfId="2" applyNumberFormat="1" applyFont="1"/>
    <xf numFmtId="0" fontId="14" fillId="14" borderId="29" xfId="0" applyFont="1" applyFill="1" applyBorder="1"/>
    <xf numFmtId="167" fontId="18" fillId="9" borderId="31" xfId="4" applyNumberFormat="1" applyFont="1" applyFill="1" applyBorder="1" applyAlignment="1">
      <alignment vertical="center"/>
    </xf>
    <xf numFmtId="167" fontId="0" fillId="9" borderId="0" xfId="4" applyNumberFormat="1" applyFont="1" applyFill="1"/>
    <xf numFmtId="167" fontId="0" fillId="0" borderId="0" xfId="4" applyNumberFormat="1" applyFont="1" applyFill="1" applyBorder="1"/>
    <xf numFmtId="167" fontId="0" fillId="9" borderId="0" xfId="0" applyNumberFormat="1" applyFill="1"/>
    <xf numFmtId="164" fontId="1" fillId="14" borderId="39" xfId="1" applyNumberFormat="1" applyFont="1" applyFill="1" applyBorder="1" applyAlignment="1">
      <alignment horizontal="left"/>
    </xf>
    <xf numFmtId="0" fontId="3" fillId="14" borderId="4" xfId="0" applyFont="1" applyFill="1" applyBorder="1"/>
    <xf numFmtId="167" fontId="1" fillId="14" borderId="8" xfId="4" applyNumberFormat="1" applyFont="1" applyFill="1" applyBorder="1" applyAlignment="1">
      <alignment horizontal="center" vertical="center"/>
    </xf>
    <xf numFmtId="0" fontId="14" fillId="23" borderId="27" xfId="0" applyFont="1" applyFill="1" applyBorder="1" applyAlignment="1">
      <alignment horizontal="right" vertical="center" wrapText="1"/>
    </xf>
    <xf numFmtId="0" fontId="36" fillId="23" borderId="10" xfId="0" applyFont="1" applyFill="1" applyBorder="1" applyAlignment="1">
      <alignment horizontal="center" vertical="center" wrapText="1"/>
    </xf>
    <xf numFmtId="165" fontId="18" fillId="23" borderId="30" xfId="2" applyNumberFormat="1" applyFont="1" applyFill="1" applyBorder="1" applyAlignment="1">
      <alignment horizontal="center" vertical="center" wrapText="1"/>
    </xf>
    <xf numFmtId="0" fontId="14" fillId="23" borderId="28" xfId="0" applyFont="1" applyFill="1" applyBorder="1" applyAlignment="1">
      <alignment horizontal="right" vertical="center" wrapText="1"/>
    </xf>
    <xf numFmtId="0" fontId="36" fillId="23" borderId="0" xfId="0" applyFont="1" applyFill="1" applyAlignment="1">
      <alignment horizontal="center" vertical="center" wrapText="1"/>
    </xf>
    <xf numFmtId="165" fontId="18" fillId="23" borderId="31" xfId="2" applyNumberFormat="1" applyFont="1" applyFill="1" applyBorder="1" applyAlignment="1">
      <alignment horizontal="center" vertical="center" wrapText="1"/>
    </xf>
    <xf numFmtId="0" fontId="14" fillId="23" borderId="29" xfId="0" applyFont="1" applyFill="1" applyBorder="1" applyAlignment="1">
      <alignment horizontal="right" vertical="center" wrapText="1"/>
    </xf>
    <xf numFmtId="0" fontId="36" fillId="23" borderId="26" xfId="0" applyFont="1" applyFill="1" applyBorder="1" applyAlignment="1">
      <alignment horizontal="center" vertical="center" wrapText="1"/>
    </xf>
    <xf numFmtId="165" fontId="18" fillId="23" borderId="32" xfId="2" applyNumberFormat="1" applyFont="1" applyFill="1" applyBorder="1" applyAlignment="1">
      <alignment horizontal="center" vertical="center" wrapText="1"/>
    </xf>
    <xf numFmtId="0" fontId="51" fillId="23" borderId="28" xfId="0" applyFont="1" applyFill="1" applyBorder="1"/>
    <xf numFmtId="0" fontId="16" fillId="23" borderId="0" xfId="0" applyFont="1" applyFill="1"/>
    <xf numFmtId="164" fontId="16" fillId="23" borderId="0" xfId="1" applyNumberFormat="1" applyFont="1" applyFill="1" applyBorder="1"/>
    <xf numFmtId="0" fontId="16" fillId="23" borderId="31" xfId="0" applyFont="1" applyFill="1" applyBorder="1"/>
    <xf numFmtId="164" fontId="16" fillId="23" borderId="28" xfId="1" applyNumberFormat="1" applyFont="1" applyFill="1" applyBorder="1" applyAlignment="1">
      <alignment horizontal="left" indent="2"/>
    </xf>
    <xf numFmtId="0" fontId="18" fillId="23" borderId="28" xfId="0" applyFont="1" applyFill="1" applyBorder="1" applyAlignment="1">
      <alignment vertical="center" wrapText="1"/>
    </xf>
    <xf numFmtId="10" fontId="3" fillId="0" borderId="2" xfId="2" applyNumberFormat="1" applyFont="1" applyBorder="1"/>
    <xf numFmtId="164" fontId="15" fillId="11" borderId="1" xfId="1" applyNumberFormat="1" applyFont="1" applyFill="1" applyBorder="1" applyAlignment="1">
      <alignment horizontal="center"/>
    </xf>
    <xf numFmtId="164" fontId="15" fillId="11" borderId="2" xfId="1" applyNumberFormat="1" applyFont="1" applyFill="1" applyBorder="1" applyAlignment="1">
      <alignment horizontal="center"/>
    </xf>
    <xf numFmtId="164" fontId="15" fillId="11" borderId="3" xfId="1" applyNumberFormat="1" applyFont="1" applyFill="1" applyBorder="1" applyAlignment="1">
      <alignment horizontal="center"/>
    </xf>
    <xf numFmtId="0" fontId="0" fillId="0" borderId="0" xfId="0" applyAlignment="1">
      <alignment vertical="center" wrapText="1"/>
    </xf>
    <xf numFmtId="0" fontId="0" fillId="0" borderId="0" xfId="0" applyAlignment="1">
      <alignment wrapText="1"/>
    </xf>
    <xf numFmtId="0" fontId="17" fillId="6" borderId="1" xfId="5" applyFill="1" applyBorder="1" applyAlignment="1">
      <alignment horizontal="left" wrapText="1"/>
    </xf>
    <xf numFmtId="0" fontId="17" fillId="6" borderId="2" xfId="5" applyFill="1" applyBorder="1" applyAlignment="1">
      <alignment horizontal="left" wrapText="1"/>
    </xf>
    <xf numFmtId="0" fontId="17" fillId="6" borderId="1" xfId="5" applyFill="1" applyBorder="1" applyAlignment="1">
      <alignment wrapText="1"/>
    </xf>
    <xf numFmtId="0" fontId="17" fillId="6" borderId="2" xfId="5" applyFill="1" applyBorder="1" applyAlignment="1">
      <alignment wrapText="1"/>
    </xf>
    <xf numFmtId="0" fontId="34" fillId="16" borderId="1" xfId="0" applyFont="1" applyFill="1" applyBorder="1" applyAlignment="1">
      <alignment horizontal="center" vertical="center" wrapText="1"/>
    </xf>
    <xf numFmtId="0" fontId="34" fillId="16" borderId="2" xfId="0" applyFont="1" applyFill="1" applyBorder="1" applyAlignment="1">
      <alignment horizontal="center" vertical="center" wrapText="1"/>
    </xf>
    <xf numFmtId="0" fontId="34" fillId="16" borderId="3" xfId="0" applyFont="1" applyFill="1" applyBorder="1" applyAlignment="1">
      <alignment horizontal="center" vertical="center" wrapText="1"/>
    </xf>
    <xf numFmtId="0" fontId="3" fillId="6" borderId="1" xfId="0" applyFont="1" applyFill="1" applyBorder="1" applyAlignment="1">
      <alignment horizontal="left" wrapText="1"/>
    </xf>
    <xf numFmtId="0" fontId="3" fillId="6" borderId="2" xfId="0" applyFont="1" applyFill="1" applyBorder="1" applyAlignment="1">
      <alignment horizontal="left" wrapText="1"/>
    </xf>
    <xf numFmtId="0" fontId="14" fillId="9" borderId="8" xfId="0" applyFont="1" applyFill="1" applyBorder="1" applyAlignment="1">
      <alignment horizontal="left" vertical="center" wrapText="1"/>
    </xf>
    <xf numFmtId="0" fontId="15" fillId="6" borderId="1" xfId="0" applyFont="1" applyFill="1" applyBorder="1" applyAlignment="1">
      <alignment horizontal="left" wrapText="1"/>
    </xf>
    <xf numFmtId="0" fontId="15" fillId="6" borderId="2" xfId="0" applyFont="1" applyFill="1" applyBorder="1" applyAlignment="1">
      <alignment horizontal="left" wrapText="1"/>
    </xf>
    <xf numFmtId="0" fontId="16" fillId="9" borderId="38" xfId="0" applyFont="1" applyFill="1" applyBorder="1" applyAlignment="1">
      <alignment vertical="center" wrapText="1"/>
    </xf>
    <xf numFmtId="0" fontId="16" fillId="9" borderId="39" xfId="0" applyFont="1" applyFill="1" applyBorder="1" applyAlignment="1">
      <alignment vertical="center" wrapText="1"/>
    </xf>
    <xf numFmtId="0" fontId="16" fillId="9" borderId="40" xfId="0" applyFont="1" applyFill="1" applyBorder="1" applyAlignment="1">
      <alignment vertical="center" wrapText="1"/>
    </xf>
    <xf numFmtId="0" fontId="15" fillId="6" borderId="1" xfId="0" applyFont="1" applyFill="1" applyBorder="1" applyAlignment="1">
      <alignment horizontal="left" vertical="top" wrapText="1"/>
    </xf>
    <xf numFmtId="0" fontId="15" fillId="6" borderId="2" xfId="0" applyFont="1" applyFill="1" applyBorder="1" applyAlignment="1">
      <alignment horizontal="left" vertical="top" wrapText="1"/>
    </xf>
    <xf numFmtId="0" fontId="31" fillId="15" borderId="0" xfId="0" applyFont="1" applyFill="1" applyAlignment="1">
      <alignment horizontal="center" vertical="top" wrapText="1"/>
    </xf>
    <xf numFmtId="0" fontId="31" fillId="15" borderId="0" xfId="0" applyFont="1" applyFill="1" applyAlignment="1">
      <alignment horizontal="center" vertical="top"/>
    </xf>
    <xf numFmtId="0" fontId="16" fillId="9" borderId="4"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164" fontId="56" fillId="16" borderId="1" xfId="1" applyNumberFormat="1" applyFont="1" applyFill="1" applyBorder="1" applyAlignment="1">
      <alignment horizontal="center"/>
    </xf>
    <xf numFmtId="164" fontId="56" fillId="16" borderId="2" xfId="1" applyNumberFormat="1" applyFont="1" applyFill="1" applyBorder="1" applyAlignment="1">
      <alignment horizontal="center"/>
    </xf>
    <xf numFmtId="164" fontId="56" fillId="16" borderId="3" xfId="1" applyNumberFormat="1" applyFont="1" applyFill="1" applyBorder="1" applyAlignment="1">
      <alignment horizontal="center"/>
    </xf>
    <xf numFmtId="0" fontId="51" fillId="23" borderId="29" xfId="0" applyFont="1" applyFill="1" applyBorder="1" applyAlignment="1">
      <alignment horizontal="left" vertical="top" wrapText="1"/>
    </xf>
    <xf numFmtId="0" fontId="51" fillId="23" borderId="26" xfId="0" applyFont="1" applyFill="1" applyBorder="1" applyAlignment="1">
      <alignment horizontal="left" vertical="top" wrapText="1"/>
    </xf>
    <xf numFmtId="0" fontId="51" fillId="23" borderId="32" xfId="0" applyFont="1" applyFill="1" applyBorder="1" applyAlignment="1">
      <alignment horizontal="left" vertical="top" wrapText="1"/>
    </xf>
    <xf numFmtId="0" fontId="14" fillId="15" borderId="1"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165" fontId="14" fillId="9" borderId="0" xfId="0" applyNumberFormat="1" applyFont="1" applyFill="1" applyAlignment="1">
      <alignment horizontal="center"/>
    </xf>
    <xf numFmtId="0" fontId="14" fillId="6" borderId="27"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30" xfId="0" applyFont="1" applyFill="1" applyBorder="1" applyAlignment="1">
      <alignment horizontal="center" vertical="center" wrapText="1"/>
    </xf>
    <xf numFmtId="165" fontId="14" fillId="9" borderId="1" xfId="0" applyNumberFormat="1" applyFont="1" applyFill="1" applyBorder="1" applyAlignment="1">
      <alignment horizontal="center"/>
    </xf>
    <xf numFmtId="165" fontId="14" fillId="9" borderId="2" xfId="0" applyNumberFormat="1" applyFont="1" applyFill="1" applyBorder="1" applyAlignment="1">
      <alignment horizontal="center"/>
    </xf>
    <xf numFmtId="165" fontId="14" fillId="9" borderId="3" xfId="0" applyNumberFormat="1" applyFont="1" applyFill="1" applyBorder="1" applyAlignment="1">
      <alignment horizontal="center"/>
    </xf>
    <xf numFmtId="0" fontId="31" fillId="15" borderId="27" xfId="0" applyFont="1" applyFill="1" applyBorder="1" applyAlignment="1">
      <alignment horizontal="center" vertical="center"/>
    </xf>
    <xf numFmtId="0" fontId="31" fillId="15" borderId="10" xfId="0" applyFont="1" applyFill="1" applyBorder="1" applyAlignment="1">
      <alignment horizontal="center" vertical="center"/>
    </xf>
    <xf numFmtId="0" fontId="31" fillId="15" borderId="30" xfId="0" applyFont="1" applyFill="1" applyBorder="1" applyAlignment="1">
      <alignment horizontal="center" vertical="center"/>
    </xf>
    <xf numFmtId="0" fontId="0" fillId="15" borderId="28" xfId="0" applyFill="1" applyBorder="1" applyAlignment="1">
      <alignment horizontal="center"/>
    </xf>
    <xf numFmtId="0" fontId="0" fillId="15" borderId="29"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14" fillId="23" borderId="1" xfId="0" applyFont="1" applyFill="1" applyBorder="1" applyAlignment="1">
      <alignment horizontal="center" vertical="center" wrapText="1"/>
    </xf>
    <xf numFmtId="0" fontId="14" fillId="23" borderId="2" xfId="0" applyFont="1" applyFill="1" applyBorder="1" applyAlignment="1">
      <alignment horizontal="center" vertical="center" wrapText="1"/>
    </xf>
    <xf numFmtId="0" fontId="14" fillId="23" borderId="3" xfId="0" applyFont="1" applyFill="1" applyBorder="1" applyAlignment="1">
      <alignment horizontal="center" vertical="center" wrapText="1"/>
    </xf>
    <xf numFmtId="164" fontId="31" fillId="15" borderId="27" xfId="1" applyNumberFormat="1" applyFont="1" applyFill="1" applyBorder="1" applyAlignment="1">
      <alignment horizontal="center"/>
    </xf>
    <xf numFmtId="164" fontId="31" fillId="15" borderId="10" xfId="1" applyNumberFormat="1" applyFont="1" applyFill="1" applyBorder="1" applyAlignment="1">
      <alignment horizontal="center"/>
    </xf>
    <xf numFmtId="164" fontId="31" fillId="15" borderId="30" xfId="1" applyNumberFormat="1" applyFont="1" applyFill="1" applyBorder="1" applyAlignment="1">
      <alignment horizontal="center"/>
    </xf>
    <xf numFmtId="164" fontId="16" fillId="0" borderId="1" xfId="1" applyNumberFormat="1" applyFont="1" applyBorder="1" applyAlignment="1">
      <alignment horizontal="center"/>
    </xf>
    <xf numFmtId="164" fontId="16" fillId="0" borderId="2" xfId="1" applyNumberFormat="1" applyFont="1" applyBorder="1" applyAlignment="1">
      <alignment horizontal="center"/>
    </xf>
    <xf numFmtId="164" fontId="16" fillId="0" borderId="3" xfId="1" applyNumberFormat="1" applyFont="1" applyBorder="1" applyAlignment="1">
      <alignment horizontal="center"/>
    </xf>
    <xf numFmtId="164" fontId="34" fillId="11" borderId="1" xfId="1" applyNumberFormat="1" applyFont="1" applyFill="1" applyBorder="1" applyAlignment="1">
      <alignment horizontal="center"/>
    </xf>
    <xf numFmtId="164" fontId="34" fillId="11" borderId="2" xfId="1" applyNumberFormat="1" applyFont="1" applyFill="1" applyBorder="1" applyAlignment="1">
      <alignment horizontal="center"/>
    </xf>
    <xf numFmtId="164" fontId="34" fillId="11" borderId="3" xfId="1" applyNumberFormat="1" applyFont="1" applyFill="1" applyBorder="1" applyAlignment="1">
      <alignment horizontal="center"/>
    </xf>
    <xf numFmtId="164" fontId="41" fillId="0" borderId="1" xfId="1" applyNumberFormat="1" applyFont="1" applyBorder="1" applyAlignment="1">
      <alignment horizontal="center"/>
    </xf>
    <xf numFmtId="164" fontId="41" fillId="0" borderId="2" xfId="1" applyNumberFormat="1" applyFont="1" applyBorder="1" applyAlignment="1">
      <alignment horizontal="center"/>
    </xf>
    <xf numFmtId="164" fontId="41" fillId="0" borderId="3" xfId="1" applyNumberFormat="1" applyFont="1" applyBorder="1" applyAlignment="1">
      <alignment horizontal="center"/>
    </xf>
    <xf numFmtId="164" fontId="47" fillId="11" borderId="1" xfId="5" applyNumberFormat="1" applyFont="1" applyFill="1" applyBorder="1" applyAlignment="1">
      <alignment horizontal="center"/>
    </xf>
    <xf numFmtId="164" fontId="47" fillId="11" borderId="2" xfId="5" applyNumberFormat="1" applyFont="1" applyFill="1" applyBorder="1" applyAlignment="1">
      <alignment horizontal="center"/>
    </xf>
    <xf numFmtId="164" fontId="47" fillId="11" borderId="3" xfId="5" applyNumberFormat="1" applyFont="1" applyFill="1" applyBorder="1" applyAlignment="1">
      <alignment horizontal="center"/>
    </xf>
    <xf numFmtId="0" fontId="16" fillId="0" borderId="0" xfId="1" applyNumberFormat="1" applyFont="1" applyAlignment="1">
      <alignment horizontal="left" wrapText="1"/>
    </xf>
    <xf numFmtId="0" fontId="3" fillId="9" borderId="41" xfId="0" applyFont="1" applyFill="1" applyBorder="1" applyAlignment="1">
      <alignment horizontal="center" wrapText="1"/>
    </xf>
    <xf numFmtId="0" fontId="3" fillId="9" borderId="5" xfId="0" applyFont="1" applyFill="1" applyBorder="1" applyAlignment="1">
      <alignment horizontal="center" wrapText="1"/>
    </xf>
    <xf numFmtId="0" fontId="3" fillId="9" borderId="6" xfId="0" applyFont="1" applyFill="1" applyBorder="1" applyAlignment="1">
      <alignment horizontal="center" wrapText="1"/>
    </xf>
    <xf numFmtId="164" fontId="52" fillId="0" borderId="0" xfId="1" applyNumberFormat="1" applyFont="1" applyFill="1" applyBorder="1" applyAlignment="1">
      <alignment horizontal="left" vertical="top" wrapText="1"/>
    </xf>
    <xf numFmtId="44" fontId="0" fillId="0" borderId="1" xfId="0" applyNumberFormat="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27"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26" xfId="0" applyFont="1" applyBorder="1" applyAlignment="1" applyProtection="1">
      <alignment horizontal="center" vertical="top" wrapText="1"/>
      <protection locked="0"/>
    </xf>
    <xf numFmtId="0" fontId="7" fillId="0" borderId="32" xfId="0" applyFont="1" applyBorder="1" applyAlignment="1" applyProtection="1">
      <alignment horizontal="center" vertical="top" wrapText="1"/>
      <protection locked="0"/>
    </xf>
    <xf numFmtId="43" fontId="1" fillId="0" borderId="20" xfId="1" applyFont="1" applyFill="1" applyBorder="1" applyAlignment="1">
      <alignment horizontal="center" vertical="center" wrapText="1"/>
    </xf>
    <xf numFmtId="43" fontId="1" fillId="0" borderId="18" xfId="1" applyFont="1" applyFill="1" applyBorder="1" applyAlignment="1">
      <alignment horizontal="center" vertical="center" wrapText="1"/>
    </xf>
    <xf numFmtId="43" fontId="1" fillId="9" borderId="20" xfId="1" applyFont="1" applyFill="1" applyBorder="1" applyAlignment="1">
      <alignment horizontal="center" vertical="center" wrapText="1"/>
    </xf>
    <xf numFmtId="43" fontId="1" fillId="9" borderId="18" xfId="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xf>
    <xf numFmtId="0" fontId="0" fillId="0" borderId="0" xfId="0" applyAlignment="1">
      <alignment horizontal="center"/>
    </xf>
    <xf numFmtId="43" fontId="1" fillId="9" borderId="34" xfId="1" applyFont="1" applyFill="1" applyBorder="1" applyAlignment="1">
      <alignment horizontal="center" vertical="center" wrapText="1"/>
    </xf>
    <xf numFmtId="43" fontId="1" fillId="9" borderId="15" xfId="1" applyFont="1" applyFill="1" applyBorder="1" applyAlignment="1">
      <alignment horizontal="center" vertical="center" wrapText="1"/>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0" fontId="1" fillId="0" borderId="34" xfId="0" applyFont="1" applyBorder="1" applyAlignment="1">
      <alignment horizontal="center"/>
    </xf>
    <xf numFmtId="0" fontId="1" fillId="0" borderId="0" xfId="0" applyFont="1" applyAlignment="1">
      <alignment horizontal="center"/>
    </xf>
    <xf numFmtId="0" fontId="3" fillId="3" borderId="26" xfId="0" applyFont="1" applyFill="1" applyBorder="1" applyAlignment="1">
      <alignment horizontal="center"/>
    </xf>
    <xf numFmtId="164" fontId="3" fillId="9" borderId="37" xfId="1" applyNumberFormat="1" applyFont="1" applyFill="1" applyBorder="1" applyAlignment="1">
      <alignment horizontal="center" vertical="center" wrapText="1"/>
    </xf>
    <xf numFmtId="164" fontId="3" fillId="9" borderId="11" xfId="1" applyNumberFormat="1" applyFont="1" applyFill="1" applyBorder="1" applyAlignment="1">
      <alignment horizontal="center" vertical="center" wrapText="1"/>
    </xf>
    <xf numFmtId="164" fontId="3" fillId="9" borderId="49" xfId="1" applyNumberFormat="1" applyFont="1" applyFill="1" applyBorder="1" applyAlignment="1">
      <alignment horizontal="center" vertical="center" wrapText="1"/>
    </xf>
    <xf numFmtId="164" fontId="3" fillId="9"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0" fontId="0" fillId="0" borderId="1" xfId="0" applyBorder="1" applyAlignment="1" applyProtection="1">
      <alignment wrapText="1"/>
      <protection locked="0"/>
    </xf>
    <xf numFmtId="164" fontId="31" fillId="15" borderId="0" xfId="1" applyNumberFormat="1" applyFont="1" applyFill="1" applyBorder="1" applyAlignment="1">
      <alignment horizontal="center"/>
    </xf>
    <xf numFmtId="164" fontId="3" fillId="11" borderId="4" xfId="1" applyNumberFormat="1" applyFont="1" applyFill="1" applyBorder="1" applyAlignment="1" applyProtection="1">
      <alignment horizontal="center"/>
    </xf>
    <xf numFmtId="164" fontId="3" fillId="11" borderId="5" xfId="1" applyNumberFormat="1" applyFont="1" applyFill="1" applyBorder="1" applyAlignment="1" applyProtection="1">
      <alignment horizontal="center"/>
    </xf>
    <xf numFmtId="164" fontId="3" fillId="11" borderId="6" xfId="1" applyNumberFormat="1" applyFont="1" applyFill="1" applyBorder="1" applyAlignment="1" applyProtection="1">
      <alignment horizontal="center"/>
    </xf>
    <xf numFmtId="164" fontId="31" fillId="9" borderId="0" xfId="1" applyNumberFormat="1" applyFont="1" applyFill="1" applyAlignment="1">
      <alignment horizontal="center"/>
    </xf>
    <xf numFmtId="0" fontId="7" fillId="0" borderId="27"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164" fontId="0" fillId="0" borderId="0" xfId="1" applyNumberFormat="1" applyFont="1" applyFill="1" applyBorder="1" applyAlignment="1" applyProtection="1">
      <alignment horizontal="center"/>
    </xf>
    <xf numFmtId="164" fontId="0" fillId="15"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28" fillId="20" borderId="19" xfId="1" applyNumberFormat="1" applyFont="1" applyFill="1" applyBorder="1" applyAlignment="1">
      <alignment wrapText="1"/>
    </xf>
    <xf numFmtId="164" fontId="28" fillId="20" borderId="37" xfId="1" applyNumberFormat="1" applyFont="1" applyFill="1" applyBorder="1" applyAlignment="1">
      <alignment wrapText="1"/>
    </xf>
    <xf numFmtId="164" fontId="28" fillId="20" borderId="11" xfId="1" applyNumberFormat="1" applyFont="1" applyFill="1" applyBorder="1" applyAlignment="1">
      <alignment wrapText="1"/>
    </xf>
    <xf numFmtId="164" fontId="28" fillId="20" borderId="20" xfId="1" applyNumberFormat="1" applyFont="1" applyFill="1" applyBorder="1" applyAlignment="1">
      <alignment wrapText="1"/>
    </xf>
    <xf numFmtId="164" fontId="28" fillId="20" borderId="46" xfId="1" applyNumberFormat="1" applyFont="1" applyFill="1" applyBorder="1" applyAlignment="1">
      <alignment wrapText="1"/>
    </xf>
    <xf numFmtId="164" fontId="28" fillId="20" borderId="18" xfId="1" applyNumberFormat="1" applyFont="1" applyFill="1" applyBorder="1" applyAlignment="1">
      <alignment wrapText="1"/>
    </xf>
    <xf numFmtId="164" fontId="31" fillId="9" borderId="0" xfId="1" applyNumberFormat="1" applyFont="1" applyFill="1" applyBorder="1" applyAlignment="1">
      <alignment horizontal="center"/>
    </xf>
    <xf numFmtId="0" fontId="0" fillId="9" borderId="8" xfId="0" applyFill="1" applyBorder="1" applyAlignment="1" applyProtection="1">
      <alignment vertical="top" wrapText="1"/>
      <protection locked="0"/>
    </xf>
    <xf numFmtId="164" fontId="31" fillId="15" borderId="0" xfId="1" applyNumberFormat="1" applyFont="1" applyFill="1" applyAlignment="1">
      <alignment horizontal="center"/>
    </xf>
    <xf numFmtId="0" fontId="3" fillId="9" borderId="8" xfId="0" applyFont="1" applyFill="1" applyBorder="1" applyAlignment="1">
      <alignment horizontal="center" wrapText="1"/>
    </xf>
    <xf numFmtId="0" fontId="0" fillId="9" borderId="58" xfId="0" applyFill="1" applyBorder="1" applyAlignment="1" applyProtection="1">
      <alignment horizontal="center"/>
      <protection locked="0"/>
    </xf>
    <xf numFmtId="0" fontId="0" fillId="9" borderId="59"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6" xfId="0" applyFont="1" applyFill="1" applyBorder="1" applyAlignment="1">
      <alignment horizontal="center"/>
    </xf>
    <xf numFmtId="172" fontId="0" fillId="14" borderId="7" xfId="4" applyNumberFormat="1" applyFont="1" applyFill="1" applyBorder="1" applyAlignment="1" applyProtection="1">
      <alignment horizontal="center" vertical="center"/>
      <protection locked="0"/>
    </xf>
    <xf numFmtId="172" fontId="0" fillId="14" borderId="12" xfId="4" applyNumberFormat="1" applyFont="1" applyFill="1" applyBorder="1" applyAlignment="1" applyProtection="1">
      <alignment horizontal="center" vertical="center"/>
      <protection locked="0"/>
    </xf>
  </cellXfs>
  <cellStyles count="6">
    <cellStyle name="Comma" xfId="1" builtinId="3"/>
    <cellStyle name="Comma 2" xfId="3" xr:uid="{00000000-0005-0000-0000-000001000000}"/>
    <cellStyle name="Currency" xfId="4" builtinId="4"/>
    <cellStyle name="Hyperlink" xfId="5" xr:uid="{00000000-0005-0000-0000-000003000000}"/>
    <cellStyle name="Normal" xfId="0" builtinId="0"/>
    <cellStyle name="Percent" xfId="2" builtinId="5"/>
  </cellStyles>
  <dxfs count="47">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3300"/>
      <color rgb="FFFF0000"/>
      <color rgb="FFFF6600"/>
      <color rgb="FFFF505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195943</xdr:colOff>
      <xdr:row>27</xdr:row>
      <xdr:rowOff>65313</xdr:rowOff>
    </xdr:from>
    <xdr:to>
      <xdr:col>2</xdr:col>
      <xdr:colOff>141605</xdr:colOff>
      <xdr:row>29</xdr:row>
      <xdr:rowOff>75896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3657" y="6651170"/>
          <a:ext cx="1062718" cy="391583"/>
        </a:xfrm>
        <a:prstGeom prst="rect">
          <a:avLst/>
        </a:prstGeom>
      </xdr:spPr>
    </xdr:pic>
    <xdr:clientData/>
  </xdr:twoCellAnchor>
  <xdr:twoCellAnchor editAs="oneCell">
    <xdr:from>
      <xdr:col>8</xdr:col>
      <xdr:colOff>3038477</xdr:colOff>
      <xdr:row>26</xdr:row>
      <xdr:rowOff>32657</xdr:rowOff>
    </xdr:from>
    <xdr:to>
      <xdr:col>9</xdr:col>
      <xdr:colOff>38963</xdr:colOff>
      <xdr:row>30</xdr:row>
      <xdr:rowOff>126002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20227" y="6428014"/>
          <a:ext cx="1654129"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134</xdr:row>
      <xdr:rowOff>28575</xdr:rowOff>
    </xdr:from>
    <xdr:to>
      <xdr:col>1</xdr:col>
      <xdr:colOff>1600200</xdr:colOff>
      <xdr:row>135</xdr:row>
      <xdr:rowOff>0</xdr:rowOff>
    </xdr:to>
    <xdr:sp macro="" textlink="">
      <xdr:nvSpPr>
        <xdr:cNvPr id="1331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1331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1331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134</xdr:row>
      <xdr:rowOff>28575</xdr:rowOff>
    </xdr:from>
    <xdr:to>
      <xdr:col>2</xdr:col>
      <xdr:colOff>2238375</xdr:colOff>
      <xdr:row>135</xdr:row>
      <xdr:rowOff>0</xdr:rowOff>
    </xdr:to>
    <xdr:sp macro="" textlink="">
      <xdr:nvSpPr>
        <xdr:cNvPr id="1331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134</xdr:row>
      <xdr:rowOff>28575</xdr:rowOff>
    </xdr:from>
    <xdr:to>
      <xdr:col>2</xdr:col>
      <xdr:colOff>1000125</xdr:colOff>
      <xdr:row>135</xdr:row>
      <xdr:rowOff>0</xdr:rowOff>
    </xdr:to>
    <xdr:sp macro="" textlink="">
      <xdr:nvSpPr>
        <xdr:cNvPr id="1331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140</xdr:row>
      <xdr:rowOff>28575</xdr:rowOff>
    </xdr:from>
    <xdr:to>
      <xdr:col>2</xdr:col>
      <xdr:colOff>990600</xdr:colOff>
      <xdr:row>141</xdr:row>
      <xdr:rowOff>180975</xdr:rowOff>
    </xdr:to>
    <xdr:sp macro="" textlink="">
      <xdr:nvSpPr>
        <xdr:cNvPr id="1331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38100</xdr:colOff>
      <xdr:row>139</xdr:row>
      <xdr:rowOff>28575</xdr:rowOff>
    </xdr:from>
    <xdr:to>
      <xdr:col>1</xdr:col>
      <xdr:colOff>990600</xdr:colOff>
      <xdr:row>140</xdr:row>
      <xdr:rowOff>180975</xdr:rowOff>
    </xdr:to>
    <xdr:sp macro="" textlink="">
      <xdr:nvSpPr>
        <xdr:cNvPr id="2" name="Button 2" hidden="1">
          <a:extLst>
            <a:ext uri="{63B3BB69-23CF-44E3-9099-C40C66FF867C}">
              <a14:compatExt xmlns:a14="http://schemas.microsoft.com/office/drawing/2010/main" spid="_x0000_s13314"/>
            </a:ext>
            <a:ext uri="{FF2B5EF4-FFF2-40B4-BE49-F238E27FC236}">
              <a16:creationId xmlns:a16="http://schemas.microsoft.com/office/drawing/2014/main" id="{A008BD80-10D2-4726-850C-D0150B7D9A82}"/>
            </a:ext>
          </a:extLst>
        </xdr:cNvPr>
        <xdr:cNvSpPr/>
      </xdr:nvSpPr>
      <xdr:spPr bwMode="auto">
        <a:xfrm>
          <a:off x="228600" y="20623742"/>
          <a:ext cx="952500" cy="385233"/>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139</xdr:row>
      <xdr:rowOff>28575</xdr:rowOff>
    </xdr:from>
    <xdr:to>
      <xdr:col>1</xdr:col>
      <xdr:colOff>2219325</xdr:colOff>
      <xdr:row>140</xdr:row>
      <xdr:rowOff>180975</xdr:rowOff>
    </xdr:to>
    <xdr:sp macro="" textlink="">
      <xdr:nvSpPr>
        <xdr:cNvPr id="3" name="Button 3" hidden="1">
          <a:extLst>
            <a:ext uri="{63B3BB69-23CF-44E3-9099-C40C66FF867C}">
              <a14:compatExt xmlns:a14="http://schemas.microsoft.com/office/drawing/2010/main" spid="_x0000_s13315"/>
            </a:ext>
            <a:ext uri="{FF2B5EF4-FFF2-40B4-BE49-F238E27FC236}">
              <a16:creationId xmlns:a16="http://schemas.microsoft.com/office/drawing/2014/main" id="{F6A022FA-37CC-4BC5-8E73-B9C085D4D10F}"/>
            </a:ext>
          </a:extLst>
        </xdr:cNvPr>
        <xdr:cNvSpPr/>
      </xdr:nvSpPr>
      <xdr:spPr bwMode="auto">
        <a:xfrm>
          <a:off x="1457325" y="20623742"/>
          <a:ext cx="952500" cy="385233"/>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4" name="Button 2" hidden="1">
          <a:extLst>
            <a:ext uri="{63B3BB69-23CF-44E3-9099-C40C66FF867C}">
              <a14:compatExt xmlns:a14="http://schemas.microsoft.com/office/drawing/2010/main" spid="_x0000_s13314"/>
            </a:ext>
            <a:ext uri="{FF2B5EF4-FFF2-40B4-BE49-F238E27FC236}">
              <a16:creationId xmlns:a16="http://schemas.microsoft.com/office/drawing/2014/main" id="{48AF9B8D-F1E9-4E63-809D-4A1A233D7BA0}"/>
            </a:ext>
          </a:extLst>
        </xdr:cNvPr>
        <xdr:cNvSpPr/>
      </xdr:nvSpPr>
      <xdr:spPr bwMode="auto">
        <a:xfrm>
          <a:off x="228600" y="20390908"/>
          <a:ext cx="952500" cy="385234"/>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5" name="Button 3" hidden="1">
          <a:extLst>
            <a:ext uri="{63B3BB69-23CF-44E3-9099-C40C66FF867C}">
              <a14:compatExt xmlns:a14="http://schemas.microsoft.com/office/drawing/2010/main" spid="_x0000_s13315"/>
            </a:ext>
            <a:ext uri="{FF2B5EF4-FFF2-40B4-BE49-F238E27FC236}">
              <a16:creationId xmlns:a16="http://schemas.microsoft.com/office/drawing/2014/main" id="{3D4BAF29-E7CF-43A4-AFF1-4D315564286D}"/>
            </a:ext>
          </a:extLst>
        </xdr:cNvPr>
        <xdr:cNvSpPr/>
      </xdr:nvSpPr>
      <xdr:spPr bwMode="auto">
        <a:xfrm>
          <a:off x="1457325" y="20390908"/>
          <a:ext cx="952500" cy="385234"/>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1285875</xdr:colOff>
      <xdr:row>67</xdr:row>
      <xdr:rowOff>28575</xdr:rowOff>
    </xdr:from>
    <xdr:to>
      <xdr:col>1</xdr:col>
      <xdr:colOff>2238375</xdr:colOff>
      <xdr:row>68</xdr:row>
      <xdr:rowOff>180975</xdr:rowOff>
    </xdr:to>
    <xdr:sp macro="" textlink="">
      <xdr:nvSpPr>
        <xdr:cNvPr id="2052" name="Button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71</xdr:row>
      <xdr:rowOff>28575</xdr:rowOff>
    </xdr:from>
    <xdr:to>
      <xdr:col>1</xdr:col>
      <xdr:colOff>990600</xdr:colOff>
      <xdr:row>72</xdr:row>
      <xdr:rowOff>180975</xdr:rowOff>
    </xdr:to>
    <xdr:sp macro="" textlink="">
      <xdr:nvSpPr>
        <xdr:cNvPr id="2053" name="Button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71</xdr:row>
      <xdr:rowOff>28575</xdr:rowOff>
    </xdr:from>
    <xdr:to>
      <xdr:col>1</xdr:col>
      <xdr:colOff>2219325</xdr:colOff>
      <xdr:row>72</xdr:row>
      <xdr:rowOff>180975</xdr:rowOff>
    </xdr:to>
    <xdr:sp macro="" textlink="">
      <xdr:nvSpPr>
        <xdr:cNvPr id="2054" name="Button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67</xdr:row>
      <xdr:rowOff>28575</xdr:rowOff>
    </xdr:from>
    <xdr:to>
      <xdr:col>1</xdr:col>
      <xdr:colOff>1000125</xdr:colOff>
      <xdr:row>68</xdr:row>
      <xdr:rowOff>180975</xdr:rowOff>
    </xdr:to>
    <xdr:sp macro="" textlink="">
      <xdr:nvSpPr>
        <xdr:cNvPr id="2061" name="Button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80</xdr:row>
      <xdr:rowOff>28575</xdr:rowOff>
    </xdr:from>
    <xdr:to>
      <xdr:col>1</xdr:col>
      <xdr:colOff>876300</xdr:colOff>
      <xdr:row>81</xdr:row>
      <xdr:rowOff>180975</xdr:rowOff>
    </xdr:to>
    <xdr:sp macro="" textlink="">
      <xdr:nvSpPr>
        <xdr:cNvPr id="4097" name="Button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1171575</xdr:colOff>
      <xdr:row>80</xdr:row>
      <xdr:rowOff>28575</xdr:rowOff>
    </xdr:from>
    <xdr:to>
      <xdr:col>1</xdr:col>
      <xdr:colOff>2124075</xdr:colOff>
      <xdr:row>81</xdr:row>
      <xdr:rowOff>180975</xdr:rowOff>
    </xdr:to>
    <xdr:sp macro="" textlink="">
      <xdr:nvSpPr>
        <xdr:cNvPr id="4098" name="Button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142875</xdr:colOff>
      <xdr:row>84</xdr:row>
      <xdr:rowOff>9525</xdr:rowOff>
    </xdr:from>
    <xdr:to>
      <xdr:col>1</xdr:col>
      <xdr:colOff>885825</xdr:colOff>
      <xdr:row>85</xdr:row>
      <xdr:rowOff>180975</xdr:rowOff>
    </xdr:to>
    <xdr:sp macro="" textlink="">
      <xdr:nvSpPr>
        <xdr:cNvPr id="4099" name="Button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1171575</xdr:colOff>
      <xdr:row>84</xdr:row>
      <xdr:rowOff>9525</xdr:rowOff>
    </xdr:from>
    <xdr:to>
      <xdr:col>1</xdr:col>
      <xdr:colOff>2124075</xdr:colOff>
      <xdr:row>85</xdr:row>
      <xdr:rowOff>180975</xdr:rowOff>
    </xdr:to>
    <xdr:sp macro="" textlink="">
      <xdr:nvSpPr>
        <xdr:cNvPr id="4100" name="Button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119</xdr:row>
      <xdr:rowOff>28575</xdr:rowOff>
    </xdr:from>
    <xdr:to>
      <xdr:col>1</xdr:col>
      <xdr:colOff>1295400</xdr:colOff>
      <xdr:row>120</xdr:row>
      <xdr:rowOff>180975</xdr:rowOff>
    </xdr:to>
    <xdr:sp macro="" textlink="">
      <xdr:nvSpPr>
        <xdr:cNvPr id="5121" name="Button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1590675</xdr:colOff>
      <xdr:row>119</xdr:row>
      <xdr:rowOff>28575</xdr:rowOff>
    </xdr:from>
    <xdr:to>
      <xdr:col>1</xdr:col>
      <xdr:colOff>2543175</xdr:colOff>
      <xdr:row>120</xdr:row>
      <xdr:rowOff>180975</xdr:rowOff>
    </xdr:to>
    <xdr:sp macro="" textlink="">
      <xdr:nvSpPr>
        <xdr:cNvPr id="5122" name="Button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333375</xdr:colOff>
      <xdr:row>123</xdr:row>
      <xdr:rowOff>28575</xdr:rowOff>
    </xdr:from>
    <xdr:to>
      <xdr:col>1</xdr:col>
      <xdr:colOff>1285875</xdr:colOff>
      <xdr:row>125</xdr:row>
      <xdr:rowOff>9525</xdr:rowOff>
    </xdr:to>
    <xdr:sp macro="" textlink="">
      <xdr:nvSpPr>
        <xdr:cNvPr id="5125" name="Button 5" hidden="1">
          <a:extLst>
            <a:ext uri="{63B3BB69-23CF-44E3-9099-C40C66FF867C}">
              <a14:compatExt xmlns:a14="http://schemas.microsoft.com/office/drawing/2010/main"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1562100</xdr:colOff>
      <xdr:row>123</xdr:row>
      <xdr:rowOff>28575</xdr:rowOff>
    </xdr:from>
    <xdr:to>
      <xdr:col>1</xdr:col>
      <xdr:colOff>2514600</xdr:colOff>
      <xdr:row>125</xdr:row>
      <xdr:rowOff>9525</xdr:rowOff>
    </xdr:to>
    <xdr:sp macro="" textlink="">
      <xdr:nvSpPr>
        <xdr:cNvPr id="5126" name="Button 6" hidden="1">
          <a:extLst>
            <a:ext uri="{63B3BB69-23CF-44E3-9099-C40C66FF867C}">
              <a14:compatExt xmlns:a14="http://schemas.microsoft.com/office/drawing/2010/main"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85</xdr:row>
      <xdr:rowOff>0</xdr:rowOff>
    </xdr:from>
    <xdr:to>
      <xdr:col>1</xdr:col>
      <xdr:colOff>1057275</xdr:colOff>
      <xdr:row>85</xdr:row>
      <xdr:rowOff>180975</xdr:rowOff>
    </xdr:to>
    <xdr:sp macro="" textlink="">
      <xdr:nvSpPr>
        <xdr:cNvPr id="6" name="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6000000}"/>
            </a:ext>
          </a:extLst>
        </xdr:cNvPr>
        <xdr:cNvSpPr/>
      </xdr:nvSpPr>
      <xdr:spPr bwMode="auto">
        <a:xfrm>
          <a:off x="2884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1362075</xdr:colOff>
      <xdr:row>85</xdr:row>
      <xdr:rowOff>0</xdr:rowOff>
    </xdr:from>
    <xdr:to>
      <xdr:col>1</xdr:col>
      <xdr:colOff>2314575</xdr:colOff>
      <xdr:row>85</xdr:row>
      <xdr:rowOff>180975</xdr:rowOff>
    </xdr:to>
    <xdr:sp macro="" textlink="">
      <xdr:nvSpPr>
        <xdr:cNvPr id="7" name="Button 8" hidden="1">
          <a:extLst>
            <a:ext uri="{63B3BB69-23CF-44E3-9099-C40C66FF867C}">
              <a14:compatExt xmlns:a14="http://schemas.microsoft.com/office/drawing/2010/main" spid="_x0000_s6152"/>
            </a:ext>
            <a:ext uri="{FF2B5EF4-FFF2-40B4-BE49-F238E27FC236}">
              <a16:creationId xmlns:a16="http://schemas.microsoft.com/office/drawing/2014/main" id="{00000000-0008-0000-0500-000007000000}"/>
            </a:ext>
          </a:extLst>
        </xdr:cNvPr>
        <xdr:cNvSpPr/>
      </xdr:nvSpPr>
      <xdr:spPr bwMode="auto">
        <a:xfrm>
          <a:off x="15457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0</xdr:colOff>
      <xdr:row>88</xdr:row>
      <xdr:rowOff>9525</xdr:rowOff>
    </xdr:from>
    <xdr:to>
      <xdr:col>0</xdr:col>
      <xdr:colOff>0</xdr:colOff>
      <xdr:row>89</xdr:row>
      <xdr:rowOff>180975</xdr:rowOff>
    </xdr:to>
    <xdr:sp macro="" textlink="">
      <xdr:nvSpPr>
        <xdr:cNvPr id="8"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8000000}"/>
            </a:ext>
          </a:extLst>
        </xdr:cNvPr>
        <xdr:cNvSpPr/>
      </xdr:nvSpPr>
      <xdr:spPr bwMode="auto">
        <a:xfrm>
          <a:off x="297997"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0</xdr:col>
      <xdr:colOff>0</xdr:colOff>
      <xdr:row>88</xdr:row>
      <xdr:rowOff>9525</xdr:rowOff>
    </xdr:from>
    <xdr:to>
      <xdr:col>0</xdr:col>
      <xdr:colOff>0</xdr:colOff>
      <xdr:row>89</xdr:row>
      <xdr:rowOff>180975</xdr:rowOff>
    </xdr:to>
    <xdr:sp macro="" textlink="">
      <xdr:nvSpPr>
        <xdr:cNvPr id="9" name="Button 3" hidden="1">
          <a:extLst>
            <a:ext uri="{63B3BB69-23CF-44E3-9099-C40C66FF867C}">
              <a14:compatExt xmlns:a14="http://schemas.microsoft.com/office/drawing/2010/main" spid="_x0000_s6147"/>
            </a:ext>
            <a:ext uri="{FF2B5EF4-FFF2-40B4-BE49-F238E27FC236}">
              <a16:creationId xmlns:a16="http://schemas.microsoft.com/office/drawing/2014/main" id="{00000000-0008-0000-0500-000009000000}"/>
            </a:ext>
          </a:extLst>
        </xdr:cNvPr>
        <xdr:cNvSpPr/>
      </xdr:nvSpPr>
      <xdr:spPr bwMode="auto">
        <a:xfrm>
          <a:off x="1526722"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54</xdr:row>
      <xdr:rowOff>9525</xdr:rowOff>
    </xdr:from>
    <xdr:to>
      <xdr:col>1</xdr:col>
      <xdr:colOff>238125</xdr:colOff>
      <xdr:row>55</xdr:row>
      <xdr:rowOff>161925</xdr:rowOff>
    </xdr:to>
    <xdr:sp macro="" textlink="">
      <xdr:nvSpPr>
        <xdr:cNvPr id="10"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600-00000A000000}"/>
            </a:ext>
            <a:ext uri="{147F2762-F138-4A5C-976F-8EAC2B608ADB}">
              <a16:predDERef xmlns:a16="http://schemas.microsoft.com/office/drawing/2014/main" pred="{8E62DEFE-BFC5-43A9-B87B-7086B693589D}"/>
            </a:ext>
          </a:extLst>
        </xdr:cNvPr>
        <xdr:cNvSpPr/>
      </xdr:nvSpPr>
      <xdr:spPr bwMode="auto">
        <a:xfrm>
          <a:off x="1219200" y="9210675"/>
          <a:ext cx="809625" cy="333375"/>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CF/Task-Lynn/Viability%20Sheet%20-%20upgrade/Updated%20grid%20-%20new%20construction%20-%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refreshError="1"/>
      <sheetData sheetId="1" refreshError="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en.pdf" TargetMode="External"/><Relationship Id="rId2" Type="http://schemas.openxmlformats.org/officeDocument/2006/relationships/hyperlink" Target="https://eppdscrmssa01.blob.core.windows.net/cmhcprodcontainer/files/pdf/co-invest%20fund/nhs-co-invest-fund-highlight-sheet-aug2018-en.pdf" TargetMode="External"/><Relationship Id="rId1" Type="http://schemas.openxmlformats.org/officeDocument/2006/relationships/hyperlink" Target="https://www.cmhc-schl.gc.ca/en/maintaining-and-managing/managing-affordable-housing/connect-with-affordable-housing-specialis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highlight-sheet-aug2018-en.pdf" TargetMode="External"/><Relationship Id="rId2" Type="http://schemas.openxmlformats.org/officeDocument/2006/relationships/hyperlink" Target="https://eppdscrmssa01.blob.core.windows.net/cmhcprodcontainer/files/pdf/co-invest%20fund/nhs-co-invest-fund-environmental-and-accessibility-new-construction-aug2018-en.pdf" TargetMode="External"/><Relationship Id="rId1" Type="http://schemas.openxmlformats.org/officeDocument/2006/relationships/hyperlink" Target="https://eppdscrmssa01.blob.core.windows.net/cmhcprodcontainer/files/pdf/co-invest%20fund/nhs-co-invest-fund-environmental-and-accessibility-new-construction-aug2018-e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03.cmhc-schl.gc.ca/hmip-pimh/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e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03.cmhc-schl.gc.ca/hmip-pimh/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zoomScale="70" zoomScaleNormal="70" workbookViewId="0">
      <selection activeCell="B7" sqref="B7"/>
    </sheetView>
  </sheetViews>
  <sheetFormatPr defaultColWidth="9.1796875" defaultRowHeight="14.5" x14ac:dyDescent="0.35"/>
  <cols>
    <col min="1" max="1" width="3.26953125" customWidth="1"/>
    <col min="2" max="2" width="16.7265625" customWidth="1"/>
    <col min="3" max="3" width="29.7265625" customWidth="1"/>
    <col min="9" max="9" width="69.7265625" customWidth="1"/>
    <col min="10" max="10" width="12.81640625" customWidth="1"/>
    <col min="11" max="11" width="21.54296875" customWidth="1"/>
    <col min="21" max="21" width="74.26953125" customWidth="1"/>
    <col min="22" max="22" width="69" customWidth="1"/>
  </cols>
  <sheetData>
    <row r="2" spans="2:12" ht="28.5" x14ac:dyDescent="0.65">
      <c r="B2" s="624" t="s">
        <v>0</v>
      </c>
      <c r="C2" s="474"/>
      <c r="D2" s="474"/>
      <c r="E2" s="474"/>
      <c r="F2" s="474"/>
      <c r="G2" s="474"/>
    </row>
    <row r="3" spans="2:12" ht="21" x14ac:dyDescent="0.5">
      <c r="B3" s="623" t="s">
        <v>1</v>
      </c>
    </row>
    <row r="4" spans="2:12" ht="15" thickBot="1" x14ac:dyDescent="0.4"/>
    <row r="5" spans="2:12" ht="19" thickBot="1" x14ac:dyDescent="0.5">
      <c r="B5" s="230" t="s">
        <v>2</v>
      </c>
      <c r="C5" s="232" t="s">
        <v>3</v>
      </c>
    </row>
    <row r="6" spans="2:12" ht="19" thickBot="1" x14ac:dyDescent="0.5">
      <c r="B6" s="231" t="s">
        <v>4</v>
      </c>
      <c r="C6" s="229">
        <v>45167</v>
      </c>
    </row>
    <row r="7" spans="2:12" x14ac:dyDescent="0.35">
      <c r="B7" s="744" t="s">
        <v>5</v>
      </c>
      <c r="C7" s="744"/>
      <c r="D7" s="744"/>
      <c r="E7" s="744"/>
      <c r="F7" s="744"/>
      <c r="G7" s="744"/>
      <c r="H7" s="744"/>
      <c r="I7" s="744"/>
      <c r="J7" s="744"/>
      <c r="K7" s="744"/>
      <c r="L7" s="744"/>
    </row>
    <row r="8" spans="2:12" x14ac:dyDescent="0.35">
      <c r="B8" s="744"/>
      <c r="C8" s="744"/>
      <c r="D8" s="744"/>
      <c r="E8" s="744"/>
      <c r="F8" s="744"/>
      <c r="G8" s="744"/>
      <c r="H8" s="744"/>
      <c r="I8" s="744"/>
      <c r="J8" s="744"/>
      <c r="K8" s="744"/>
      <c r="L8" s="744"/>
    </row>
    <row r="9" spans="2:12" x14ac:dyDescent="0.35">
      <c r="B9" s="744"/>
      <c r="C9" s="744"/>
      <c r="D9" s="744"/>
      <c r="E9" s="744"/>
      <c r="F9" s="744"/>
      <c r="G9" s="744"/>
      <c r="H9" s="744"/>
      <c r="I9" s="744"/>
      <c r="J9" s="744"/>
      <c r="K9" s="744"/>
      <c r="L9" s="744"/>
    </row>
    <row r="10" spans="2:12" x14ac:dyDescent="0.35">
      <c r="B10" s="744"/>
      <c r="C10" s="744"/>
      <c r="D10" s="744"/>
      <c r="E10" s="744"/>
      <c r="F10" s="744"/>
      <c r="G10" s="744"/>
      <c r="H10" s="744"/>
      <c r="I10" s="744"/>
      <c r="J10" s="744"/>
      <c r="K10" s="744"/>
      <c r="L10" s="744"/>
    </row>
    <row r="11" spans="2:12" x14ac:dyDescent="0.35">
      <c r="B11" s="744"/>
      <c r="C11" s="744"/>
      <c r="D11" s="744"/>
      <c r="E11" s="744"/>
      <c r="F11" s="744"/>
      <c r="G11" s="744"/>
      <c r="H11" s="744"/>
      <c r="I11" s="744"/>
      <c r="J11" s="744"/>
      <c r="K11" s="744"/>
      <c r="L11" s="744"/>
    </row>
    <row r="12" spans="2:12" x14ac:dyDescent="0.35">
      <c r="B12" s="744"/>
      <c r="C12" s="744"/>
      <c r="D12" s="744"/>
      <c r="E12" s="744"/>
      <c r="F12" s="744"/>
      <c r="G12" s="744"/>
      <c r="H12" s="744"/>
      <c r="I12" s="744"/>
      <c r="J12" s="744"/>
      <c r="K12" s="744"/>
      <c r="L12" s="744"/>
    </row>
    <row r="13" spans="2:12" x14ac:dyDescent="0.35">
      <c r="B13" s="744"/>
      <c r="C13" s="744"/>
      <c r="D13" s="744"/>
      <c r="E13" s="744"/>
      <c r="F13" s="744"/>
      <c r="G13" s="744"/>
      <c r="H13" s="744"/>
      <c r="I13" s="744"/>
      <c r="J13" s="744"/>
      <c r="K13" s="744"/>
      <c r="L13" s="744"/>
    </row>
    <row r="14" spans="2:12" ht="17.25" customHeight="1" x14ac:dyDescent="0.35">
      <c r="B14" s="744"/>
      <c r="C14" s="744"/>
      <c r="D14" s="744"/>
      <c r="E14" s="744"/>
      <c r="F14" s="744"/>
      <c r="G14" s="744"/>
      <c r="H14" s="744"/>
      <c r="I14" s="744"/>
      <c r="J14" s="744"/>
      <c r="K14" s="744"/>
      <c r="L14" s="744"/>
    </row>
    <row r="15" spans="2:12" x14ac:dyDescent="0.35">
      <c r="B15" s="745" t="s">
        <v>6</v>
      </c>
      <c r="C15" s="745"/>
      <c r="D15" s="745"/>
      <c r="E15" s="745"/>
      <c r="F15" s="745"/>
      <c r="G15" s="745"/>
      <c r="H15" s="745"/>
      <c r="I15" s="745"/>
      <c r="J15" s="745"/>
      <c r="K15" s="745"/>
      <c r="L15" s="745"/>
    </row>
    <row r="16" spans="2:12" x14ac:dyDescent="0.35">
      <c r="B16" s="745"/>
      <c r="C16" s="745"/>
      <c r="D16" s="745"/>
      <c r="E16" s="745"/>
      <c r="F16" s="745"/>
      <c r="G16" s="745"/>
      <c r="H16" s="745"/>
      <c r="I16" s="745"/>
      <c r="J16" s="745"/>
      <c r="K16" s="745"/>
      <c r="L16" s="745"/>
    </row>
    <row r="17" spans="2:12" x14ac:dyDescent="0.35">
      <c r="B17" s="745"/>
      <c r="C17" s="745"/>
      <c r="D17" s="745"/>
      <c r="E17" s="745"/>
      <c r="F17" s="745"/>
      <c r="G17" s="745"/>
      <c r="H17" s="745"/>
      <c r="I17" s="745"/>
      <c r="J17" s="745"/>
      <c r="K17" s="745"/>
      <c r="L17" s="745"/>
    </row>
    <row r="18" spans="2:12" x14ac:dyDescent="0.35">
      <c r="B18" s="745"/>
      <c r="C18" s="745"/>
      <c r="D18" s="745"/>
      <c r="E18" s="745"/>
      <c r="F18" s="745"/>
      <c r="G18" s="745"/>
      <c r="H18" s="745"/>
      <c r="I18" s="745"/>
      <c r="J18" s="745"/>
      <c r="K18" s="745"/>
      <c r="L18" s="745"/>
    </row>
    <row r="20" spans="2:12" ht="18.5" x14ac:dyDescent="0.45">
      <c r="B20" s="741" t="s">
        <v>7</v>
      </c>
      <c r="C20" s="742"/>
      <c r="D20" s="742"/>
      <c r="E20" s="742"/>
      <c r="F20" s="742"/>
      <c r="G20" s="742"/>
      <c r="H20" s="742"/>
      <c r="I20" s="743"/>
    </row>
    <row r="21" spans="2:12" ht="18.5" x14ac:dyDescent="0.45">
      <c r="B21" s="518" t="s">
        <v>8</v>
      </c>
      <c r="C21" s="625" t="s">
        <v>9</v>
      </c>
      <c r="D21" s="488"/>
      <c r="E21" s="488"/>
      <c r="F21" s="519"/>
      <c r="G21" s="488"/>
      <c r="H21" s="488"/>
      <c r="I21" s="520"/>
    </row>
    <row r="22" spans="2:12" ht="18.5" x14ac:dyDescent="0.45">
      <c r="B22" s="518" t="s">
        <v>8</v>
      </c>
      <c r="C22" s="625" t="s">
        <v>10</v>
      </c>
      <c r="D22" s="488"/>
      <c r="E22" s="488"/>
      <c r="F22" s="519"/>
      <c r="G22" s="488"/>
      <c r="H22" s="488"/>
      <c r="I22" s="520"/>
    </row>
    <row r="23" spans="2:12" ht="18.5" x14ac:dyDescent="0.45">
      <c r="B23" s="518" t="s">
        <v>8</v>
      </c>
      <c r="C23" s="625" t="s">
        <v>11</v>
      </c>
      <c r="D23" s="488"/>
      <c r="E23" s="488"/>
      <c r="F23" s="519"/>
      <c r="G23" s="488"/>
      <c r="H23" s="488"/>
      <c r="I23" s="520"/>
    </row>
    <row r="24" spans="2:12" ht="18.5" x14ac:dyDescent="0.45">
      <c r="B24" s="518" t="s">
        <v>8</v>
      </c>
      <c r="C24" s="488" t="s">
        <v>12</v>
      </c>
      <c r="I24" s="55"/>
    </row>
    <row r="25" spans="2:12" ht="18.5" x14ac:dyDescent="0.45">
      <c r="B25" s="521" t="s">
        <v>8</v>
      </c>
      <c r="C25" s="522" t="s">
        <v>13</v>
      </c>
      <c r="D25" s="522"/>
      <c r="E25" s="522"/>
      <c r="F25" s="523"/>
      <c r="G25" s="522"/>
      <c r="H25" s="522"/>
      <c r="I25" s="524"/>
    </row>
  </sheetData>
  <sheetProtection algorithmName="SHA-512" hashValue="K+TEiwTjDb3pWEkGNPQFuF3b0rtaURwBDkAkuge6Ri8dqpcs4KVqijrSnfcEOF23qXYX+dV72SZIZ/XF5AgOww==" saltValue="FE48vy0zVCrXfPY4MJzJOA==" spinCount="100000" sheet="1" objects="1" scenarios="1"/>
  <mergeCells count="3">
    <mergeCell ref="B20:I20"/>
    <mergeCell ref="B7:L14"/>
    <mergeCell ref="B15:L18"/>
  </mergeCells>
  <hyperlinks>
    <hyperlink ref="C21" r:id="rId1" xr:uid="{00000000-0004-0000-0000-000000000000}"/>
    <hyperlink ref="C22" r:id="rId2" xr:uid="{00000000-0004-0000-0000-000001000000}"/>
    <hyperlink ref="C23"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G389"/>
  <sheetViews>
    <sheetView tabSelected="1" topLeftCell="A116" zoomScale="60" zoomScaleNormal="60" workbookViewId="0">
      <selection activeCell="E226" sqref="E226"/>
    </sheetView>
  </sheetViews>
  <sheetFormatPr defaultColWidth="9.1796875" defaultRowHeight="14.5" x14ac:dyDescent="0.35"/>
  <cols>
    <col min="1" max="1" width="2.7265625" style="24" customWidth="1"/>
    <col min="2" max="2" width="36.453125" style="24" customWidth="1"/>
    <col min="3" max="3" width="81.81640625" style="24" hidden="1" customWidth="1"/>
    <col min="4" max="4" width="5.81640625" style="24" customWidth="1"/>
    <col min="5" max="5" width="49" style="24" customWidth="1"/>
    <col min="6" max="6" width="14.81640625" style="24" hidden="1" customWidth="1"/>
    <col min="7" max="7" width="4" style="24" hidden="1" customWidth="1"/>
    <col min="8" max="8" width="5" style="24" customWidth="1"/>
    <col min="9" max="9" width="74.54296875" style="24" customWidth="1"/>
    <col min="10" max="10" width="9.1796875" style="24" hidden="1" customWidth="1"/>
    <col min="11" max="12" width="16.7265625" style="24" customWidth="1"/>
    <col min="13" max="13" width="8.453125" style="24" hidden="1" customWidth="1"/>
    <col min="14" max="14" width="2.7265625" customWidth="1"/>
    <col min="15" max="16384" width="9.1796875" style="24"/>
  </cols>
  <sheetData>
    <row r="1" spans="1:18" s="186" customFormat="1" x14ac:dyDescent="0.35">
      <c r="A1" s="69" t="s">
        <v>14</v>
      </c>
      <c r="B1" s="70"/>
      <c r="C1" s="70"/>
      <c r="D1" s="70"/>
      <c r="E1" s="70"/>
      <c r="F1" s="70"/>
      <c r="G1" s="4"/>
      <c r="J1" s="24"/>
      <c r="K1" s="24"/>
      <c r="L1" s="24"/>
      <c r="M1" s="24"/>
    </row>
    <row r="2" spans="1:18" ht="23.5" x14ac:dyDescent="0.35">
      <c r="A2" s="785" t="s">
        <v>15</v>
      </c>
      <c r="B2" s="786"/>
      <c r="C2" s="786"/>
      <c r="D2" s="786"/>
      <c r="E2" s="786"/>
      <c r="F2" s="786"/>
      <c r="G2" s="786"/>
      <c r="H2" s="786"/>
      <c r="I2" s="786"/>
      <c r="J2" s="786"/>
      <c r="K2" s="786"/>
      <c r="L2" s="786"/>
      <c r="M2" s="786"/>
      <c r="N2" s="787"/>
    </row>
    <row r="3" spans="1:18" ht="26" x14ac:dyDescent="0.6">
      <c r="A3" s="473"/>
      <c r="B3" s="474" t="s">
        <v>16</v>
      </c>
      <c r="C3" s="179"/>
      <c r="D3" s="179"/>
      <c r="E3" s="179"/>
      <c r="F3" s="179"/>
      <c r="G3" s="179"/>
      <c r="H3" s="179"/>
      <c r="I3" s="179"/>
      <c r="J3" s="179"/>
      <c r="K3" s="179"/>
      <c r="L3" s="179"/>
      <c r="M3" s="368"/>
      <c r="N3" s="475"/>
    </row>
    <row r="4" spans="1:18" ht="15.75" customHeight="1" x14ac:dyDescent="0.45">
      <c r="A4" s="473"/>
      <c r="B4" s="547" t="s">
        <v>17</v>
      </c>
      <c r="C4" s="179"/>
      <c r="D4" s="179"/>
      <c r="E4" s="179"/>
      <c r="F4" s="179"/>
      <c r="G4" s="179"/>
      <c r="H4" s="179"/>
      <c r="I4" s="179"/>
      <c r="J4" s="179"/>
      <c r="K4" s="179"/>
      <c r="L4" s="179"/>
      <c r="M4" s="368"/>
      <c r="N4" s="475"/>
    </row>
    <row r="5" spans="1:18" ht="15.75" customHeight="1" x14ac:dyDescent="0.45">
      <c r="A5" s="473"/>
      <c r="B5" s="476" t="s">
        <v>18</v>
      </c>
      <c r="C5" s="179"/>
      <c r="D5" s="179"/>
      <c r="E5" s="179"/>
      <c r="F5" s="179"/>
      <c r="G5" s="179"/>
      <c r="H5" s="179"/>
      <c r="I5" s="179"/>
      <c r="J5" s="179"/>
      <c r="K5" s="179"/>
      <c r="L5" s="179"/>
      <c r="M5" s="368"/>
      <c r="N5" s="475"/>
    </row>
    <row r="6" spans="1:18" ht="15.75" customHeight="1" x14ac:dyDescent="0.45">
      <c r="A6" s="473"/>
      <c r="B6" s="476" t="s">
        <v>19</v>
      </c>
      <c r="C6" s="548"/>
      <c r="D6" s="548"/>
      <c r="E6" s="548"/>
      <c r="F6" s="548"/>
      <c r="G6" s="548"/>
      <c r="H6" s="548"/>
      <c r="I6" s="548"/>
      <c r="J6" s="179"/>
      <c r="K6" s="179"/>
      <c r="L6" s="179"/>
      <c r="M6" s="368"/>
      <c r="N6" s="475"/>
    </row>
    <row r="7" spans="1:18" ht="15.75" customHeight="1" x14ac:dyDescent="0.45">
      <c r="A7" s="473"/>
      <c r="B7" s="476" t="s">
        <v>20</v>
      </c>
      <c r="C7" s="548"/>
      <c r="D7" s="548"/>
      <c r="E7" s="548"/>
      <c r="F7" s="548"/>
      <c r="G7" s="548"/>
      <c r="H7" s="548"/>
      <c r="I7" s="548"/>
      <c r="J7" s="179"/>
      <c r="K7" s="179"/>
      <c r="L7" s="179"/>
      <c r="M7" s="368"/>
      <c r="N7" s="475"/>
    </row>
    <row r="8" spans="1:18" ht="18.5" x14ac:dyDescent="0.35">
      <c r="A8" s="788"/>
      <c r="C8" s="477"/>
      <c r="D8" s="477"/>
      <c r="E8" s="477"/>
      <c r="F8" s="477"/>
      <c r="G8" s="477"/>
      <c r="H8" s="477"/>
      <c r="I8" s="477"/>
      <c r="J8" s="477"/>
      <c r="K8" s="477"/>
      <c r="L8" s="477"/>
      <c r="N8" s="790"/>
      <c r="P8" s="261"/>
    </row>
    <row r="9" spans="1:18" ht="41.25" customHeight="1" x14ac:dyDescent="0.6">
      <c r="A9" s="788"/>
      <c r="F9" s="175" t="s">
        <v>21</v>
      </c>
      <c r="G9" s="478" t="s">
        <v>22</v>
      </c>
      <c r="H9" s="478"/>
      <c r="I9" s="385" t="s">
        <v>23</v>
      </c>
      <c r="J9" s="386" t="s">
        <v>24</v>
      </c>
      <c r="K9" s="387" t="s">
        <v>24</v>
      </c>
      <c r="L9" s="387" t="s">
        <v>25</v>
      </c>
      <c r="M9" s="478"/>
      <c r="N9" s="790"/>
      <c r="O9" s="175"/>
      <c r="P9" s="350"/>
      <c r="Q9" s="175"/>
      <c r="R9" s="175"/>
    </row>
    <row r="10" spans="1:18" x14ac:dyDescent="0.35">
      <c r="A10" s="788"/>
      <c r="B10" s="753" t="s">
        <v>26</v>
      </c>
      <c r="C10" s="754"/>
      <c r="D10" s="754"/>
      <c r="E10" s="754"/>
      <c r="F10" s="754"/>
      <c r="G10" s="754"/>
      <c r="H10" s="754"/>
      <c r="I10" s="754"/>
      <c r="J10" s="190">
        <f>SUM(J11,J18)</f>
        <v>0</v>
      </c>
      <c r="K10" s="190">
        <f>SUM(K11,K18)</f>
        <v>0</v>
      </c>
      <c r="L10" s="388">
        <f>(K11+K18)/((F11*G11)+(F18*G18))</f>
        <v>0</v>
      </c>
      <c r="N10" s="790"/>
    </row>
    <row r="11" spans="1:18" ht="39" customHeight="1" x14ac:dyDescent="0.35">
      <c r="A11" s="788"/>
      <c r="B11" s="755" t="s">
        <v>27</v>
      </c>
      <c r="C11" s="755"/>
      <c r="D11" s="755"/>
      <c r="E11" s="755"/>
      <c r="F11" s="176">
        <v>15</v>
      </c>
      <c r="G11" s="176">
        <v>5</v>
      </c>
      <c r="H11" s="177" t="s">
        <v>28</v>
      </c>
      <c r="I11" s="384"/>
      <c r="J11" s="176">
        <f>IF(I11=C12,G12,IF(I11=C13,G13,IF(I11=C14,G14,IF(I11=C15,G15,IF(I11=C16,G16,IF(I11=C17,G17,))))))</f>
        <v>0</v>
      </c>
      <c r="K11" s="176">
        <f>J11*F11</f>
        <v>0</v>
      </c>
      <c r="L11" s="262"/>
      <c r="N11" s="790"/>
      <c r="O11" s="263"/>
    </row>
    <row r="12" spans="1:18" ht="15" hidden="1" customHeight="1" x14ac:dyDescent="0.45">
      <c r="A12" s="788"/>
      <c r="B12" s="389"/>
      <c r="C12" s="24" t="s">
        <v>29</v>
      </c>
      <c r="F12" s="175"/>
      <c r="G12" s="175">
        <v>0</v>
      </c>
      <c r="H12" s="175"/>
      <c r="I12" s="175"/>
      <c r="J12" s="175"/>
      <c r="K12" s="175"/>
      <c r="L12" s="364"/>
      <c r="N12" s="790"/>
      <c r="P12" s="351"/>
    </row>
    <row r="13" spans="1:18" ht="15" hidden="1" customHeight="1" x14ac:dyDescent="0.45">
      <c r="A13" s="788"/>
      <c r="B13" s="389"/>
      <c r="C13" s="24" t="s">
        <v>30</v>
      </c>
      <c r="F13" s="175"/>
      <c r="G13" s="175">
        <v>1</v>
      </c>
      <c r="H13" s="175"/>
      <c r="I13" s="175"/>
      <c r="J13" s="175"/>
      <c r="K13" s="175"/>
      <c r="L13" s="364"/>
      <c r="N13" s="790"/>
      <c r="P13" s="351"/>
    </row>
    <row r="14" spans="1:18" ht="15" hidden="1" customHeight="1" x14ac:dyDescent="0.45">
      <c r="A14" s="788"/>
      <c r="B14" s="389"/>
      <c r="C14" s="24" t="s">
        <v>31</v>
      </c>
      <c r="F14" s="175"/>
      <c r="G14" s="175">
        <v>2</v>
      </c>
      <c r="H14" s="175"/>
      <c r="I14" s="175"/>
      <c r="J14" s="175"/>
      <c r="K14" s="175"/>
      <c r="L14" s="364"/>
      <c r="N14" s="790"/>
      <c r="P14" s="351"/>
    </row>
    <row r="15" spans="1:18" ht="15" hidden="1" customHeight="1" x14ac:dyDescent="0.45">
      <c r="A15" s="788"/>
      <c r="B15" s="389"/>
      <c r="C15" s="24" t="s">
        <v>32</v>
      </c>
      <c r="F15" s="175"/>
      <c r="G15" s="175">
        <v>3</v>
      </c>
      <c r="H15" s="175"/>
      <c r="I15" s="175"/>
      <c r="J15" s="175"/>
      <c r="K15" s="175"/>
      <c r="L15" s="364"/>
      <c r="N15" s="790"/>
      <c r="P15" s="351"/>
    </row>
    <row r="16" spans="1:18" ht="15" hidden="1" customHeight="1" x14ac:dyDescent="0.45">
      <c r="A16" s="788"/>
      <c r="B16" s="389"/>
      <c r="C16" s="24" t="s">
        <v>33</v>
      </c>
      <c r="F16" s="175"/>
      <c r="G16" s="175">
        <v>5</v>
      </c>
      <c r="H16" s="175"/>
      <c r="I16" s="175"/>
      <c r="J16" s="175"/>
      <c r="K16" s="175"/>
      <c r="L16" s="364"/>
      <c r="N16" s="790"/>
      <c r="P16" s="351"/>
    </row>
    <row r="17" spans="1:33" x14ac:dyDescent="0.35">
      <c r="A17" s="788"/>
      <c r="B17" s="389"/>
      <c r="F17" s="175"/>
      <c r="G17" s="175"/>
      <c r="H17" s="175"/>
      <c r="I17" s="175"/>
      <c r="J17" s="175"/>
      <c r="K17" s="175"/>
      <c r="L17" s="364"/>
      <c r="N17" s="790"/>
    </row>
    <row r="18" spans="1:33" ht="39.75" customHeight="1" x14ac:dyDescent="0.35">
      <c r="A18" s="788"/>
      <c r="B18" s="755" t="s">
        <v>34</v>
      </c>
      <c r="C18" s="755"/>
      <c r="D18" s="755"/>
      <c r="E18" s="755"/>
      <c r="F18" s="176">
        <v>15</v>
      </c>
      <c r="G18" s="176">
        <v>5</v>
      </c>
      <c r="H18" s="177" t="s">
        <v>28</v>
      </c>
      <c r="I18" s="384"/>
      <c r="J18" s="176">
        <f>IF(I18=C19,G19,IF(I18=C20,G20,IF(I18=C21,G21,IF(I18=C22,G22,IF(I18=C23,G23,IF(I18=C24,G24,))))))</f>
        <v>0</v>
      </c>
      <c r="K18" s="176">
        <f>J18*F18</f>
        <v>0</v>
      </c>
      <c r="L18" s="178"/>
      <c r="N18" s="790"/>
      <c r="O18" s="263"/>
    </row>
    <row r="19" spans="1:33" ht="15" hidden="1" customHeight="1" x14ac:dyDescent="0.35">
      <c r="A19" s="788"/>
      <c r="B19" s="389"/>
      <c r="C19" s="24" t="s">
        <v>35</v>
      </c>
      <c r="F19" s="175"/>
      <c r="G19" s="175">
        <v>0</v>
      </c>
      <c r="H19" s="175"/>
      <c r="I19" s="175"/>
      <c r="J19" s="175"/>
      <c r="K19" s="175"/>
      <c r="L19" s="364"/>
      <c r="N19" s="790"/>
    </row>
    <row r="20" spans="1:33" ht="15" hidden="1" customHeight="1" x14ac:dyDescent="0.35">
      <c r="A20" s="788"/>
      <c r="B20" s="389"/>
      <c r="C20" s="24" t="s">
        <v>36</v>
      </c>
      <c r="F20" s="175"/>
      <c r="G20" s="175">
        <v>1</v>
      </c>
      <c r="H20" s="175"/>
      <c r="I20" s="175"/>
      <c r="J20" s="175"/>
      <c r="K20" s="175"/>
      <c r="L20" s="364"/>
      <c r="N20" s="790"/>
    </row>
    <row r="21" spans="1:33" ht="15" hidden="1" customHeight="1" x14ac:dyDescent="0.35">
      <c r="A21" s="788"/>
      <c r="B21" s="389"/>
      <c r="C21" s="24" t="s">
        <v>37</v>
      </c>
      <c r="F21" s="175"/>
      <c r="G21" s="175">
        <v>2</v>
      </c>
      <c r="H21" s="175"/>
      <c r="I21" s="175"/>
      <c r="J21" s="175"/>
      <c r="K21" s="175"/>
      <c r="L21" s="364"/>
      <c r="N21" s="790"/>
    </row>
    <row r="22" spans="1:33" ht="15" hidden="1" customHeight="1" x14ac:dyDescent="0.35">
      <c r="A22" s="788"/>
      <c r="B22" s="389"/>
      <c r="C22" s="24" t="s">
        <v>38</v>
      </c>
      <c r="F22" s="175"/>
      <c r="G22" s="175">
        <v>3</v>
      </c>
      <c r="H22" s="175"/>
      <c r="I22" s="175"/>
      <c r="J22" s="175"/>
      <c r="K22" s="175"/>
      <c r="L22" s="364"/>
      <c r="N22" s="790"/>
    </row>
    <row r="23" spans="1:33" ht="15" hidden="1" customHeight="1" x14ac:dyDescent="0.35">
      <c r="A23" s="788"/>
      <c r="B23" s="389"/>
      <c r="C23" s="24" t="s">
        <v>39</v>
      </c>
      <c r="F23" s="175"/>
      <c r="G23" s="175">
        <v>5</v>
      </c>
      <c r="H23" s="175"/>
      <c r="I23" s="175"/>
      <c r="J23" s="175"/>
      <c r="K23" s="175"/>
      <c r="L23" s="364"/>
      <c r="N23" s="790"/>
    </row>
    <row r="24" spans="1:33" x14ac:dyDescent="0.35">
      <c r="A24" s="788"/>
      <c r="B24" s="389"/>
      <c r="F24" s="175"/>
      <c r="G24" s="175"/>
      <c r="H24" s="175"/>
      <c r="I24" s="175"/>
      <c r="J24" s="175"/>
      <c r="K24" s="175"/>
      <c r="L24" s="364"/>
      <c r="N24" s="790"/>
      <c r="P24" s="261"/>
      <c r="Q24" s="261"/>
      <c r="R24" s="261"/>
      <c r="S24" s="261"/>
      <c r="T24" s="261"/>
      <c r="U24" s="261"/>
      <c r="V24" s="261"/>
      <c r="W24" s="261"/>
      <c r="X24" s="261"/>
      <c r="Y24" s="261"/>
      <c r="Z24" s="261"/>
    </row>
    <row r="25" spans="1:33" x14ac:dyDescent="0.35">
      <c r="A25" s="788"/>
      <c r="B25" s="746" t="s">
        <v>40</v>
      </c>
      <c r="C25" s="747"/>
      <c r="D25" s="747"/>
      <c r="E25" s="747"/>
      <c r="F25" s="190">
        <v>15</v>
      </c>
      <c r="G25" s="190">
        <f>G26</f>
        <v>5</v>
      </c>
      <c r="H25" s="190"/>
      <c r="I25" s="190"/>
      <c r="J25" s="190">
        <f>J26</f>
        <v>0</v>
      </c>
      <c r="K25" s="190">
        <f>K26</f>
        <v>0</v>
      </c>
      <c r="L25" s="388">
        <f>K25/(F25*G25)</f>
        <v>0</v>
      </c>
      <c r="N25" s="790"/>
      <c r="P25" s="261"/>
      <c r="Q25" s="261"/>
      <c r="R25" s="261"/>
      <c r="S25" s="261"/>
      <c r="T25" s="261"/>
      <c r="U25" s="261"/>
      <c r="V25" s="261"/>
      <c r="W25" s="261"/>
      <c r="X25" s="261"/>
      <c r="Y25" s="261"/>
      <c r="Z25" s="261"/>
    </row>
    <row r="26" spans="1:33" ht="67.5" customHeight="1" x14ac:dyDescent="0.35">
      <c r="A26" s="788"/>
      <c r="B26" s="755" t="s">
        <v>41</v>
      </c>
      <c r="C26" s="755"/>
      <c r="D26" s="755"/>
      <c r="E26" s="755"/>
      <c r="F26" s="176">
        <v>15</v>
      </c>
      <c r="G26" s="176">
        <v>5</v>
      </c>
      <c r="H26" s="177" t="s">
        <v>28</v>
      </c>
      <c r="I26" s="384"/>
      <c r="J26" s="176">
        <f>IF(I26=C27,G27,IF(I26=C28,G28,IF(I26=C29,G29,IF(I26=C30,G30,IF(I26=C31,G31,)))))</f>
        <v>0</v>
      </c>
      <c r="K26" s="176">
        <f>J26*F26</f>
        <v>0</v>
      </c>
      <c r="L26" s="178"/>
      <c r="N26" s="790"/>
      <c r="T26" s="261"/>
      <c r="U26" s="261"/>
      <c r="V26" s="261"/>
      <c r="W26" s="261"/>
      <c r="X26" s="261"/>
      <c r="Y26" s="261"/>
      <c r="Z26" s="261"/>
      <c r="AA26" s="261"/>
      <c r="AB26" s="261"/>
      <c r="AC26" s="261"/>
      <c r="AD26" s="261"/>
      <c r="AE26" s="261"/>
      <c r="AF26" s="261"/>
      <c r="AG26" s="261"/>
    </row>
    <row r="27" spans="1:33" ht="15" hidden="1" customHeight="1" x14ac:dyDescent="0.35">
      <c r="A27" s="788"/>
      <c r="B27" s="389"/>
      <c r="C27" s="24" t="s">
        <v>42</v>
      </c>
      <c r="F27" s="175"/>
      <c r="G27" s="175">
        <v>0</v>
      </c>
      <c r="H27" s="175"/>
      <c r="I27" s="175"/>
      <c r="J27" s="175"/>
      <c r="K27" s="175"/>
      <c r="L27" s="364"/>
      <c r="N27" s="790"/>
    </row>
    <row r="28" spans="1:33" ht="15" hidden="1" customHeight="1" x14ac:dyDescent="0.35">
      <c r="A28" s="788"/>
      <c r="B28" s="389"/>
      <c r="C28" s="24" t="s">
        <v>43</v>
      </c>
      <c r="F28" s="175"/>
      <c r="G28" s="175">
        <v>1</v>
      </c>
      <c r="H28" s="175"/>
      <c r="I28" s="175"/>
      <c r="J28" s="175"/>
      <c r="K28" s="175"/>
      <c r="L28" s="364"/>
      <c r="N28" s="790"/>
    </row>
    <row r="29" spans="1:33" ht="15" hidden="1" customHeight="1" x14ac:dyDescent="0.35">
      <c r="A29" s="788"/>
      <c r="B29" s="389"/>
      <c r="C29" s="24" t="s">
        <v>44</v>
      </c>
      <c r="F29" s="175"/>
      <c r="G29" s="175">
        <v>3</v>
      </c>
      <c r="H29" s="175"/>
      <c r="I29" s="175"/>
      <c r="J29" s="175"/>
      <c r="K29" s="175"/>
      <c r="L29" s="364"/>
      <c r="N29" s="790"/>
    </row>
    <row r="30" spans="1:33" ht="15" hidden="1" customHeight="1" x14ac:dyDescent="0.35">
      <c r="A30" s="788"/>
      <c r="B30" s="389"/>
      <c r="C30" s="24" t="s">
        <v>45</v>
      </c>
      <c r="F30" s="175"/>
      <c r="G30" s="175">
        <v>5</v>
      </c>
      <c r="H30" s="175"/>
      <c r="I30" s="175"/>
      <c r="J30" s="175"/>
      <c r="K30" s="175"/>
      <c r="L30" s="364"/>
      <c r="N30" s="790"/>
    </row>
    <row r="31" spans="1:33" x14ac:dyDescent="0.35">
      <c r="A31" s="788"/>
      <c r="B31" s="393"/>
      <c r="C31" s="365"/>
      <c r="D31" s="365"/>
      <c r="E31" s="365"/>
      <c r="F31" s="394"/>
      <c r="G31" s="394"/>
      <c r="H31" s="394"/>
      <c r="I31" s="394"/>
      <c r="J31" s="394"/>
      <c r="K31" s="394"/>
      <c r="L31" s="366"/>
      <c r="N31" s="790"/>
    </row>
    <row r="32" spans="1:33" x14ac:dyDescent="0.35">
      <c r="A32" s="788"/>
      <c r="B32" s="748" t="s">
        <v>46</v>
      </c>
      <c r="C32" s="749"/>
      <c r="D32" s="749"/>
      <c r="E32" s="749"/>
      <c r="F32" s="192">
        <v>15</v>
      </c>
      <c r="G32" s="192">
        <f>G33</f>
        <v>5</v>
      </c>
      <c r="H32" s="192"/>
      <c r="I32" s="192"/>
      <c r="J32" s="192">
        <f>J33</f>
        <v>2</v>
      </c>
      <c r="K32" s="192">
        <f>K33</f>
        <v>30</v>
      </c>
      <c r="L32" s="390">
        <f>K32/(F33*G33)</f>
        <v>0.4</v>
      </c>
      <c r="N32" s="790"/>
    </row>
    <row r="33" spans="1:33" ht="48" customHeight="1" x14ac:dyDescent="0.35">
      <c r="A33" s="788"/>
      <c r="B33" s="755" t="s">
        <v>47</v>
      </c>
      <c r="C33" s="755"/>
      <c r="D33" s="755"/>
      <c r="E33" s="755"/>
      <c r="F33" s="176">
        <v>15</v>
      </c>
      <c r="G33" s="176">
        <v>5</v>
      </c>
      <c r="H33" s="177" t="s">
        <v>28</v>
      </c>
      <c r="I33" s="384" t="s">
        <v>50</v>
      </c>
      <c r="J33" s="176">
        <f>IF(I33=C34,G34,IF(I33=C35,G35,IF(I33=C36,G36,IF(I33=C37,G37,IF(I33=C38,G38,IF(I33=C39,G39,))))))</f>
        <v>2</v>
      </c>
      <c r="K33" s="176">
        <f>J33*F33</f>
        <v>30</v>
      </c>
      <c r="L33" s="178"/>
      <c r="N33" s="790"/>
      <c r="T33" s="261"/>
      <c r="U33" s="261"/>
      <c r="V33" s="261"/>
      <c r="W33" s="261"/>
      <c r="X33" s="261"/>
      <c r="Y33" s="261"/>
      <c r="Z33" s="261"/>
      <c r="AA33" s="261"/>
      <c r="AB33" s="261"/>
      <c r="AC33" s="261"/>
      <c r="AD33" s="261"/>
      <c r="AE33" s="261"/>
      <c r="AF33" s="261"/>
      <c r="AG33" s="261"/>
    </row>
    <row r="34" spans="1:33" ht="15" hidden="1" customHeight="1" x14ac:dyDescent="0.35">
      <c r="A34" s="788"/>
      <c r="B34" s="389"/>
      <c r="C34" s="24" t="s">
        <v>48</v>
      </c>
      <c r="F34" s="175"/>
      <c r="G34" s="175">
        <v>0</v>
      </c>
      <c r="H34" s="175"/>
      <c r="I34" s="175"/>
      <c r="J34" s="175"/>
      <c r="K34" s="175"/>
      <c r="L34" s="364"/>
      <c r="N34" s="790"/>
    </row>
    <row r="35" spans="1:33" ht="15" hidden="1" customHeight="1" x14ac:dyDescent="0.35">
      <c r="A35" s="788"/>
      <c r="B35" s="389"/>
      <c r="C35" s="24" t="s">
        <v>49</v>
      </c>
      <c r="F35" s="175"/>
      <c r="G35" s="175">
        <v>1</v>
      </c>
      <c r="H35" s="175"/>
      <c r="I35" s="175"/>
      <c r="J35" s="175"/>
      <c r="K35" s="175"/>
      <c r="L35" s="364"/>
      <c r="N35" s="790"/>
    </row>
    <row r="36" spans="1:33" ht="15" hidden="1" customHeight="1" x14ac:dyDescent="0.35">
      <c r="A36" s="788"/>
      <c r="B36" s="389"/>
      <c r="C36" s="24" t="s">
        <v>476</v>
      </c>
      <c r="F36" s="175"/>
      <c r="G36" s="175">
        <v>1.1000000000000001</v>
      </c>
      <c r="H36" s="175"/>
      <c r="I36" s="175"/>
      <c r="J36" s="175"/>
      <c r="K36" s="175"/>
      <c r="L36" s="364"/>
      <c r="N36" s="790"/>
    </row>
    <row r="37" spans="1:33" ht="15" hidden="1" customHeight="1" x14ac:dyDescent="0.35">
      <c r="A37" s="788"/>
      <c r="B37" s="389"/>
      <c r="C37" s="24" t="s">
        <v>50</v>
      </c>
      <c r="F37" s="175"/>
      <c r="G37" s="175">
        <v>2</v>
      </c>
      <c r="H37" s="175"/>
      <c r="I37" s="175"/>
      <c r="J37" s="175"/>
      <c r="K37" s="175"/>
      <c r="L37" s="364"/>
      <c r="N37" s="790"/>
    </row>
    <row r="38" spans="1:33" ht="9" hidden="1" customHeight="1" x14ac:dyDescent="0.35">
      <c r="A38" s="788"/>
      <c r="B38" s="389"/>
      <c r="C38" s="24" t="s">
        <v>51</v>
      </c>
      <c r="F38" s="175"/>
      <c r="G38" s="175">
        <v>3</v>
      </c>
      <c r="H38" s="175"/>
      <c r="I38" s="175"/>
      <c r="J38" s="175"/>
      <c r="K38" s="175"/>
      <c r="L38" s="364"/>
      <c r="N38" s="790"/>
    </row>
    <row r="39" spans="1:33" x14ac:dyDescent="0.35">
      <c r="A39" s="788"/>
      <c r="B39" s="389"/>
      <c r="C39" s="24" t="s">
        <v>52</v>
      </c>
      <c r="F39" s="175"/>
      <c r="G39" s="175">
        <v>5</v>
      </c>
      <c r="H39" s="175"/>
      <c r="I39" s="175"/>
      <c r="J39" s="175"/>
      <c r="K39" s="175"/>
      <c r="L39" s="364"/>
      <c r="N39" s="790"/>
    </row>
    <row r="40" spans="1:33" x14ac:dyDescent="0.35">
      <c r="A40" s="788"/>
      <c r="B40" s="391" t="s">
        <v>53</v>
      </c>
      <c r="C40" s="191"/>
      <c r="D40" s="191"/>
      <c r="E40" s="191"/>
      <c r="F40" s="192">
        <v>15</v>
      </c>
      <c r="G40" s="192">
        <f>G41</f>
        <v>5</v>
      </c>
      <c r="H40" s="192"/>
      <c r="I40" s="192"/>
      <c r="J40" s="192">
        <f>J41</f>
        <v>0</v>
      </c>
      <c r="K40" s="192">
        <f>K41</f>
        <v>0</v>
      </c>
      <c r="L40" s="390">
        <f>K40/(F41*G41)</f>
        <v>0</v>
      </c>
      <c r="N40" s="790"/>
    </row>
    <row r="41" spans="1:33" ht="40.5" customHeight="1" x14ac:dyDescent="0.35">
      <c r="A41" s="788"/>
      <c r="B41" s="755" t="s">
        <v>54</v>
      </c>
      <c r="C41" s="755"/>
      <c r="D41" s="755"/>
      <c r="E41" s="755"/>
      <c r="F41" s="176">
        <v>15</v>
      </c>
      <c r="G41" s="176">
        <v>5</v>
      </c>
      <c r="H41" s="177" t="s">
        <v>28</v>
      </c>
      <c r="I41" s="384"/>
      <c r="J41" s="176">
        <f>IF(I41=C42,G42,IF(I41=C43,G43,IF(I41=C44,G44,IF(I41=C45,G45,IF(I41=C46,G46,IF(I41=C47,G47,IF(I41=C48,G48,)))))))</f>
        <v>0</v>
      </c>
      <c r="K41" s="176">
        <f>J41*F41</f>
        <v>0</v>
      </c>
      <c r="L41" s="178"/>
      <c r="N41" s="790"/>
    </row>
    <row r="42" spans="1:33" ht="15" hidden="1" customHeight="1" x14ac:dyDescent="0.35">
      <c r="A42" s="788"/>
      <c r="B42" s="389"/>
      <c r="C42" s="24" t="s">
        <v>55</v>
      </c>
      <c r="F42" s="175"/>
      <c r="G42" s="175">
        <v>0</v>
      </c>
      <c r="H42" s="175"/>
      <c r="I42" s="175"/>
      <c r="J42" s="175"/>
      <c r="K42" s="175"/>
      <c r="L42" s="364"/>
      <c r="N42" s="790"/>
    </row>
    <row r="43" spans="1:33" ht="15" hidden="1" customHeight="1" x14ac:dyDescent="0.35">
      <c r="A43" s="788"/>
      <c r="B43" s="389"/>
      <c r="C43" s="24" t="s">
        <v>56</v>
      </c>
      <c r="F43" s="175"/>
      <c r="G43" s="175">
        <v>1</v>
      </c>
      <c r="H43" s="175"/>
      <c r="I43" s="175"/>
      <c r="J43" s="175"/>
      <c r="K43" s="175"/>
      <c r="L43" s="364"/>
      <c r="N43" s="790"/>
    </row>
    <row r="44" spans="1:33" ht="15" hidden="1" customHeight="1" x14ac:dyDescent="0.35">
      <c r="A44" s="788"/>
      <c r="B44" s="389"/>
      <c r="C44" s="24" t="s">
        <v>57</v>
      </c>
      <c r="F44" s="175"/>
      <c r="G44" s="175">
        <v>2</v>
      </c>
      <c r="H44" s="175"/>
      <c r="I44" s="175"/>
      <c r="J44" s="175"/>
      <c r="K44" s="175"/>
      <c r="L44" s="364"/>
      <c r="N44" s="790"/>
    </row>
    <row r="45" spans="1:33" ht="15" hidden="1" customHeight="1" x14ac:dyDescent="0.35">
      <c r="A45" s="788"/>
      <c r="B45" s="389"/>
      <c r="C45" s="24" t="s">
        <v>58</v>
      </c>
      <c r="F45" s="175"/>
      <c r="G45" s="175">
        <v>3</v>
      </c>
      <c r="H45" s="175"/>
      <c r="I45" s="175"/>
      <c r="J45" s="175"/>
      <c r="K45" s="175"/>
      <c r="L45" s="364"/>
      <c r="N45" s="790"/>
    </row>
    <row r="46" spans="1:33" ht="15" hidden="1" customHeight="1" x14ac:dyDescent="0.35">
      <c r="A46" s="788"/>
      <c r="B46" s="389"/>
      <c r="C46" s="24" t="s">
        <v>59</v>
      </c>
      <c r="F46" s="175"/>
      <c r="G46" s="175">
        <v>4</v>
      </c>
      <c r="H46" s="175"/>
      <c r="I46" s="175"/>
      <c r="J46" s="175"/>
      <c r="K46" s="175"/>
      <c r="L46" s="364"/>
      <c r="N46" s="790"/>
    </row>
    <row r="47" spans="1:33" ht="15" hidden="1" customHeight="1" x14ac:dyDescent="0.35">
      <c r="A47" s="788"/>
      <c r="B47" s="389"/>
      <c r="C47" s="24" t="s">
        <v>60</v>
      </c>
      <c r="F47" s="175"/>
      <c r="G47" s="175">
        <v>5</v>
      </c>
      <c r="H47" s="175"/>
      <c r="I47" s="175"/>
      <c r="J47" s="175"/>
      <c r="K47" s="175"/>
      <c r="L47" s="364"/>
      <c r="N47" s="790"/>
    </row>
    <row r="48" spans="1:33" x14ac:dyDescent="0.35">
      <c r="A48" s="788"/>
      <c r="B48" s="389"/>
      <c r="F48" s="175"/>
      <c r="G48" s="175"/>
      <c r="H48" s="175"/>
      <c r="I48" s="175"/>
      <c r="J48" s="175"/>
      <c r="K48" s="175"/>
      <c r="L48" s="364"/>
      <c r="N48" s="790"/>
    </row>
    <row r="49" spans="1:14" x14ac:dyDescent="0.35">
      <c r="A49" s="788"/>
      <c r="B49" s="391" t="s">
        <v>61</v>
      </c>
      <c r="C49" s="191"/>
      <c r="D49" s="191"/>
      <c r="E49" s="191"/>
      <c r="F49" s="192">
        <v>10</v>
      </c>
      <c r="G49" s="192">
        <f>SUM(G50,G54,G58,G62,G66,G70,G74,G78,G82,G86)</f>
        <v>50</v>
      </c>
      <c r="H49" s="192"/>
      <c r="I49" s="192"/>
      <c r="J49" s="192">
        <f>SUM(J50,J54,J58,J62,J66,J70,J74,J78,J82,J86)</f>
        <v>0</v>
      </c>
      <c r="K49" s="192">
        <f>SUM(K50,K54,K58,K62,K66,K70,K74,K78,K82,K86)</f>
        <v>0</v>
      </c>
      <c r="L49" s="390">
        <f>K49/((F50*G50)+(F54*G54)+(F58*G58)+(F62*G62)+(F66*G66)+(F70*G70)+(F74*G74)+(F78*G78)+(F82*G82)+(F86*G86))</f>
        <v>0</v>
      </c>
      <c r="N49" s="790"/>
    </row>
    <row r="50" spans="1:14" ht="24.5" x14ac:dyDescent="0.35">
      <c r="A50" s="788"/>
      <c r="B50" s="755" t="s">
        <v>62</v>
      </c>
      <c r="C50" s="755"/>
      <c r="D50" s="755"/>
      <c r="E50" s="755"/>
      <c r="F50" s="176">
        <v>1</v>
      </c>
      <c r="G50" s="176">
        <v>5</v>
      </c>
      <c r="H50" s="177" t="s">
        <v>28</v>
      </c>
      <c r="I50" s="384"/>
      <c r="J50" s="176">
        <f>IF(I50=C51,G51,IF(I50=C52,G52,IF(I50=C53,G53,)))</f>
        <v>0</v>
      </c>
      <c r="K50" s="176">
        <f>J50*F50</f>
        <v>0</v>
      </c>
      <c r="L50" s="178"/>
      <c r="N50" s="790"/>
    </row>
    <row r="51" spans="1:14" ht="15" hidden="1" customHeight="1" x14ac:dyDescent="0.35">
      <c r="A51" s="788"/>
      <c r="B51" s="392"/>
      <c r="C51" s="24" t="s">
        <v>63</v>
      </c>
      <c r="F51" s="175"/>
      <c r="G51" s="175">
        <v>5</v>
      </c>
      <c r="H51" s="175"/>
      <c r="I51" s="175"/>
      <c r="J51" s="175"/>
      <c r="K51" s="175"/>
      <c r="L51" s="364"/>
      <c r="N51" s="790"/>
    </row>
    <row r="52" spans="1:14" ht="15" hidden="1" customHeight="1" x14ac:dyDescent="0.35">
      <c r="A52" s="788"/>
      <c r="B52" s="392"/>
      <c r="C52" s="24" t="s">
        <v>64</v>
      </c>
      <c r="F52" s="175"/>
      <c r="G52" s="175">
        <v>0</v>
      </c>
      <c r="H52" s="175"/>
      <c r="I52" s="175"/>
      <c r="J52" s="175"/>
      <c r="K52" s="175"/>
      <c r="L52" s="364"/>
      <c r="N52" s="790"/>
    </row>
    <row r="53" spans="1:14" x14ac:dyDescent="0.35">
      <c r="A53" s="788"/>
      <c r="B53" s="392"/>
      <c r="F53" s="175"/>
      <c r="G53" s="175"/>
      <c r="H53" s="175"/>
      <c r="I53" s="175"/>
      <c r="J53" s="175"/>
      <c r="K53" s="175"/>
      <c r="L53" s="364"/>
      <c r="N53" s="790"/>
    </row>
    <row r="54" spans="1:14" ht="24.5" x14ac:dyDescent="0.35">
      <c r="A54" s="788"/>
      <c r="B54" s="755" t="s">
        <v>65</v>
      </c>
      <c r="C54" s="755"/>
      <c r="D54" s="755"/>
      <c r="E54" s="755"/>
      <c r="F54" s="176">
        <v>1</v>
      </c>
      <c r="G54" s="176">
        <v>5</v>
      </c>
      <c r="H54" s="177" t="s">
        <v>28</v>
      </c>
      <c r="I54" s="384"/>
      <c r="J54" s="176">
        <f>IF(I54=C55,G55,IF(I54=C56,G56,IF(I54=C57,G57,)))</f>
        <v>0</v>
      </c>
      <c r="K54" s="176">
        <f>J54*F54</f>
        <v>0</v>
      </c>
      <c r="L54" s="178"/>
      <c r="N54" s="790"/>
    </row>
    <row r="55" spans="1:14" ht="15" hidden="1" customHeight="1" x14ac:dyDescent="0.35">
      <c r="A55" s="788"/>
      <c r="B55" s="392"/>
      <c r="C55" s="24" t="s">
        <v>63</v>
      </c>
      <c r="F55" s="175"/>
      <c r="G55" s="175">
        <v>5</v>
      </c>
      <c r="H55" s="175"/>
      <c r="I55" s="175"/>
      <c r="J55" s="175"/>
      <c r="K55" s="175"/>
      <c r="L55" s="364"/>
      <c r="N55" s="790"/>
    </row>
    <row r="56" spans="1:14" ht="15" hidden="1" customHeight="1" x14ac:dyDescent="0.35">
      <c r="A56" s="788"/>
      <c r="B56" s="392"/>
      <c r="C56" s="24" t="s">
        <v>64</v>
      </c>
      <c r="F56" s="175"/>
      <c r="G56" s="175">
        <v>0</v>
      </c>
      <c r="H56" s="175"/>
      <c r="I56" s="175"/>
      <c r="J56" s="175"/>
      <c r="K56" s="175"/>
      <c r="L56" s="364"/>
      <c r="N56" s="790"/>
    </row>
    <row r="57" spans="1:14" x14ac:dyDescent="0.35">
      <c r="A57" s="788"/>
      <c r="B57" s="392"/>
      <c r="F57" s="175"/>
      <c r="G57" s="175"/>
      <c r="H57" s="175"/>
      <c r="I57" s="175"/>
      <c r="J57" s="175"/>
      <c r="K57" s="175"/>
      <c r="L57" s="364"/>
      <c r="N57" s="790"/>
    </row>
    <row r="58" spans="1:14" ht="24.5" x14ac:dyDescent="0.35">
      <c r="A58" s="788"/>
      <c r="B58" s="755" t="s">
        <v>66</v>
      </c>
      <c r="C58" s="755"/>
      <c r="D58" s="755"/>
      <c r="E58" s="755"/>
      <c r="F58" s="176">
        <v>1</v>
      </c>
      <c r="G58" s="176">
        <v>5</v>
      </c>
      <c r="H58" s="177" t="s">
        <v>28</v>
      </c>
      <c r="I58" s="384"/>
      <c r="J58" s="176">
        <f>IF(I58=C59,G59,IF(I58=C60,G60,IF(I58=C61,G61,)))</f>
        <v>0</v>
      </c>
      <c r="K58" s="176">
        <f>J58*F58</f>
        <v>0</v>
      </c>
      <c r="L58" s="178"/>
      <c r="N58" s="790"/>
    </row>
    <row r="59" spans="1:14" ht="15" hidden="1" customHeight="1" x14ac:dyDescent="0.35">
      <c r="A59" s="788"/>
      <c r="B59" s="392"/>
      <c r="C59" s="24" t="s">
        <v>63</v>
      </c>
      <c r="F59" s="175"/>
      <c r="G59" s="175">
        <v>5</v>
      </c>
      <c r="H59" s="175"/>
      <c r="I59" s="175"/>
      <c r="J59" s="175"/>
      <c r="K59" s="175"/>
      <c r="L59" s="364"/>
      <c r="N59" s="790"/>
    </row>
    <row r="60" spans="1:14" ht="15" hidden="1" customHeight="1" x14ac:dyDescent="0.35">
      <c r="A60" s="788"/>
      <c r="B60" s="392"/>
      <c r="C60" s="24" t="s">
        <v>64</v>
      </c>
      <c r="F60" s="175"/>
      <c r="G60" s="175">
        <v>0</v>
      </c>
      <c r="H60" s="175"/>
      <c r="I60" s="175"/>
      <c r="J60" s="175"/>
      <c r="K60" s="175"/>
      <c r="L60" s="364"/>
      <c r="N60" s="790"/>
    </row>
    <row r="61" spans="1:14" x14ac:dyDescent="0.35">
      <c r="A61" s="788"/>
      <c r="B61" s="392"/>
      <c r="F61" s="175"/>
      <c r="G61" s="175"/>
      <c r="H61" s="175"/>
      <c r="I61" s="175"/>
      <c r="J61" s="175"/>
      <c r="K61" s="175"/>
      <c r="L61" s="364"/>
      <c r="N61" s="790"/>
    </row>
    <row r="62" spans="1:14" ht="24.5" x14ac:dyDescent="0.35">
      <c r="A62" s="788"/>
      <c r="B62" s="755" t="s">
        <v>67</v>
      </c>
      <c r="C62" s="755"/>
      <c r="D62" s="755"/>
      <c r="E62" s="755"/>
      <c r="F62" s="176">
        <v>1</v>
      </c>
      <c r="G62" s="176">
        <v>5</v>
      </c>
      <c r="H62" s="177" t="s">
        <v>28</v>
      </c>
      <c r="I62" s="384"/>
      <c r="J62" s="176">
        <f>IF(I62=C63,G63,IF(I62=C64,G64,IF(I62=C65,G65,)))</f>
        <v>0</v>
      </c>
      <c r="K62" s="176">
        <f>J62*F62</f>
        <v>0</v>
      </c>
      <c r="L62" s="178"/>
      <c r="N62" s="790"/>
    </row>
    <row r="63" spans="1:14" ht="15" hidden="1" customHeight="1" x14ac:dyDescent="0.35">
      <c r="A63" s="788"/>
      <c r="B63" s="392"/>
      <c r="C63" s="24" t="s">
        <v>63</v>
      </c>
      <c r="F63" s="175"/>
      <c r="G63" s="175">
        <v>5</v>
      </c>
      <c r="H63" s="175"/>
      <c r="I63" s="175"/>
      <c r="J63" s="175"/>
      <c r="K63" s="175"/>
      <c r="L63" s="364"/>
      <c r="N63" s="790"/>
    </row>
    <row r="64" spans="1:14" ht="15" hidden="1" customHeight="1" x14ac:dyDescent="0.35">
      <c r="A64" s="788"/>
      <c r="B64" s="392"/>
      <c r="C64" s="24" t="s">
        <v>64</v>
      </c>
      <c r="F64" s="175"/>
      <c r="G64" s="175">
        <v>0</v>
      </c>
      <c r="H64" s="175"/>
      <c r="I64" s="175"/>
      <c r="J64" s="175"/>
      <c r="K64" s="175"/>
      <c r="L64" s="364"/>
      <c r="N64" s="790"/>
    </row>
    <row r="65" spans="1:14" x14ac:dyDescent="0.35">
      <c r="A65" s="788"/>
      <c r="B65" s="392"/>
      <c r="F65" s="175"/>
      <c r="G65" s="175"/>
      <c r="H65" s="175"/>
      <c r="I65" s="175"/>
      <c r="J65" s="175"/>
      <c r="K65" s="175"/>
      <c r="L65" s="364"/>
      <c r="N65" s="790"/>
    </row>
    <row r="66" spans="1:14" ht="24.5" x14ac:dyDescent="0.35">
      <c r="A66" s="788"/>
      <c r="B66" s="755" t="s">
        <v>68</v>
      </c>
      <c r="C66" s="755"/>
      <c r="D66" s="755"/>
      <c r="E66" s="755"/>
      <c r="F66" s="176">
        <v>1</v>
      </c>
      <c r="G66" s="176">
        <v>5</v>
      </c>
      <c r="H66" s="177" t="s">
        <v>28</v>
      </c>
      <c r="I66" s="384"/>
      <c r="J66" s="176">
        <f>IF(I66=C67,G67,IF(I66=C68,G68,IF(I66=C69,G69,)))</f>
        <v>0</v>
      </c>
      <c r="K66" s="176">
        <f>J66*F66</f>
        <v>0</v>
      </c>
      <c r="L66" s="178"/>
      <c r="N66" s="790"/>
    </row>
    <row r="67" spans="1:14" ht="15" hidden="1" customHeight="1" x14ac:dyDescent="0.35">
      <c r="A67" s="788"/>
      <c r="B67" s="392"/>
      <c r="C67" s="24" t="s">
        <v>63</v>
      </c>
      <c r="F67" s="175"/>
      <c r="G67" s="175">
        <v>5</v>
      </c>
      <c r="H67" s="175"/>
      <c r="I67" s="175"/>
      <c r="J67" s="175"/>
      <c r="K67" s="175"/>
      <c r="L67" s="364"/>
      <c r="N67" s="790"/>
    </row>
    <row r="68" spans="1:14" ht="15" hidden="1" customHeight="1" x14ac:dyDescent="0.35">
      <c r="A68" s="788"/>
      <c r="B68" s="392"/>
      <c r="C68" s="24" t="s">
        <v>64</v>
      </c>
      <c r="F68" s="175"/>
      <c r="G68" s="175">
        <v>0</v>
      </c>
      <c r="H68" s="175"/>
      <c r="I68" s="175"/>
      <c r="J68" s="175"/>
      <c r="K68" s="175"/>
      <c r="L68" s="364"/>
      <c r="N68" s="790"/>
    </row>
    <row r="69" spans="1:14" x14ac:dyDescent="0.35">
      <c r="A69" s="788"/>
      <c r="B69" s="392"/>
      <c r="F69" s="175"/>
      <c r="G69" s="175"/>
      <c r="H69" s="175"/>
      <c r="I69" s="175"/>
      <c r="J69" s="175"/>
      <c r="K69" s="175"/>
      <c r="L69" s="364"/>
      <c r="N69" s="790"/>
    </row>
    <row r="70" spans="1:14" ht="28.5" customHeight="1" x14ac:dyDescent="0.35">
      <c r="A70" s="788"/>
      <c r="B70" s="755" t="s">
        <v>69</v>
      </c>
      <c r="C70" s="755"/>
      <c r="D70" s="755"/>
      <c r="E70" s="755"/>
      <c r="F70" s="176">
        <v>1</v>
      </c>
      <c r="G70" s="176">
        <v>5</v>
      </c>
      <c r="H70" s="177" t="s">
        <v>28</v>
      </c>
      <c r="I70" s="384"/>
      <c r="J70" s="176">
        <f>IF(I70=C71,G71,IF(I70=C72,G72,IF(I70=C73,G73,)))</f>
        <v>0</v>
      </c>
      <c r="K70" s="176">
        <f>J70*F70</f>
        <v>0</v>
      </c>
      <c r="L70" s="178"/>
      <c r="N70" s="790"/>
    </row>
    <row r="71" spans="1:14" ht="15" hidden="1" customHeight="1" x14ac:dyDescent="0.35">
      <c r="A71" s="788"/>
      <c r="B71" s="392"/>
      <c r="C71" s="24" t="s">
        <v>63</v>
      </c>
      <c r="F71" s="175"/>
      <c r="G71" s="175">
        <v>5</v>
      </c>
      <c r="H71" s="175"/>
      <c r="I71" s="175"/>
      <c r="J71" s="175"/>
      <c r="K71" s="175"/>
      <c r="L71" s="364"/>
      <c r="N71" s="790"/>
    </row>
    <row r="72" spans="1:14" ht="15" hidden="1" customHeight="1" x14ac:dyDescent="0.35">
      <c r="A72" s="788"/>
      <c r="B72" s="392"/>
      <c r="C72" s="24" t="s">
        <v>64</v>
      </c>
      <c r="F72" s="175"/>
      <c r="G72" s="175">
        <v>0</v>
      </c>
      <c r="H72" s="175"/>
      <c r="I72" s="175"/>
      <c r="J72" s="175"/>
      <c r="K72" s="175"/>
      <c r="L72" s="364"/>
      <c r="N72" s="790"/>
    </row>
    <row r="73" spans="1:14" x14ac:dyDescent="0.35">
      <c r="A73" s="788"/>
      <c r="B73" s="392"/>
      <c r="F73" s="175"/>
      <c r="G73" s="175"/>
      <c r="H73" s="175"/>
      <c r="I73" s="175"/>
      <c r="J73" s="175"/>
      <c r="K73" s="175"/>
      <c r="L73" s="364"/>
      <c r="N73" s="790"/>
    </row>
    <row r="74" spans="1:14" ht="24.5" x14ac:dyDescent="0.35">
      <c r="A74" s="788"/>
      <c r="B74" s="755" t="s">
        <v>70</v>
      </c>
      <c r="C74" s="755"/>
      <c r="D74" s="755"/>
      <c r="E74" s="755"/>
      <c r="F74" s="176">
        <v>1</v>
      </c>
      <c r="G74" s="176">
        <v>5</v>
      </c>
      <c r="H74" s="177" t="s">
        <v>28</v>
      </c>
      <c r="I74" s="384"/>
      <c r="J74" s="176">
        <f>IF(I74=C75,G75,IF(I74=C76,G76,IF(I74=C77,G77,)))</f>
        <v>0</v>
      </c>
      <c r="K74" s="176">
        <f>J74*F74</f>
        <v>0</v>
      </c>
      <c r="L74" s="178"/>
      <c r="N74" s="790"/>
    </row>
    <row r="75" spans="1:14" ht="15" hidden="1" customHeight="1" x14ac:dyDescent="0.35">
      <c r="A75" s="788"/>
      <c r="B75" s="392"/>
      <c r="C75" s="24" t="s">
        <v>63</v>
      </c>
      <c r="F75" s="175"/>
      <c r="G75" s="175">
        <v>5</v>
      </c>
      <c r="H75" s="175"/>
      <c r="I75" s="175"/>
      <c r="J75" s="175"/>
      <c r="K75" s="175"/>
      <c r="L75" s="364"/>
      <c r="N75" s="790"/>
    </row>
    <row r="76" spans="1:14" ht="15" hidden="1" customHeight="1" x14ac:dyDescent="0.35">
      <c r="A76" s="788"/>
      <c r="B76" s="392"/>
      <c r="C76" s="24" t="s">
        <v>64</v>
      </c>
      <c r="F76" s="175"/>
      <c r="G76" s="175">
        <v>0</v>
      </c>
      <c r="H76" s="175"/>
      <c r="I76" s="175"/>
      <c r="J76" s="175"/>
      <c r="K76" s="175"/>
      <c r="L76" s="364"/>
      <c r="N76" s="790"/>
    </row>
    <row r="77" spans="1:14" x14ac:dyDescent="0.35">
      <c r="A77" s="788"/>
      <c r="B77" s="392"/>
      <c r="F77" s="175"/>
      <c r="G77" s="175"/>
      <c r="H77" s="175"/>
      <c r="I77" s="175"/>
      <c r="J77" s="175"/>
      <c r="K77" s="175"/>
      <c r="L77" s="364"/>
      <c r="N77" s="790"/>
    </row>
    <row r="78" spans="1:14" ht="24.5" x14ac:dyDescent="0.35">
      <c r="A78" s="788"/>
      <c r="B78" s="755" t="s">
        <v>71</v>
      </c>
      <c r="C78" s="755"/>
      <c r="D78" s="755"/>
      <c r="E78" s="755"/>
      <c r="F78" s="176">
        <v>1</v>
      </c>
      <c r="G78" s="176">
        <v>5</v>
      </c>
      <c r="H78" s="177" t="s">
        <v>28</v>
      </c>
      <c r="I78" s="384"/>
      <c r="J78" s="176">
        <f>IF(I78=C79,G79,IF(I78=C80,G80,IF(I78=C81,G81,)))</f>
        <v>0</v>
      </c>
      <c r="K78" s="176">
        <f>J78*F78</f>
        <v>0</v>
      </c>
      <c r="L78" s="178"/>
      <c r="N78" s="790"/>
    </row>
    <row r="79" spans="1:14" ht="15" hidden="1" customHeight="1" x14ac:dyDescent="0.35">
      <c r="A79" s="788"/>
      <c r="B79" s="392"/>
      <c r="C79" s="24" t="s">
        <v>63</v>
      </c>
      <c r="F79" s="175"/>
      <c r="G79" s="175">
        <v>5</v>
      </c>
      <c r="H79" s="175"/>
      <c r="I79" s="175"/>
      <c r="J79" s="175"/>
      <c r="K79" s="175"/>
      <c r="L79" s="364"/>
      <c r="N79" s="790"/>
    </row>
    <row r="80" spans="1:14" ht="15" hidden="1" customHeight="1" x14ac:dyDescent="0.35">
      <c r="A80" s="788"/>
      <c r="B80" s="392"/>
      <c r="C80" s="24" t="s">
        <v>64</v>
      </c>
      <c r="F80" s="175"/>
      <c r="G80" s="175">
        <v>0</v>
      </c>
      <c r="H80" s="175"/>
      <c r="I80" s="175"/>
      <c r="J80" s="175"/>
      <c r="K80" s="175"/>
      <c r="L80" s="364"/>
      <c r="N80" s="790"/>
    </row>
    <row r="81" spans="1:16" x14ac:dyDescent="0.35">
      <c r="A81" s="788"/>
      <c r="B81" s="392"/>
      <c r="F81" s="175"/>
      <c r="G81" s="175"/>
      <c r="H81" s="175"/>
      <c r="I81" s="175"/>
      <c r="J81" s="175"/>
      <c r="K81" s="175"/>
      <c r="L81" s="364"/>
      <c r="N81" s="790"/>
    </row>
    <row r="82" spans="1:16" ht="24.5" x14ac:dyDescent="0.35">
      <c r="A82" s="788"/>
      <c r="B82" s="755" t="s">
        <v>72</v>
      </c>
      <c r="C82" s="755"/>
      <c r="D82" s="755"/>
      <c r="E82" s="755"/>
      <c r="F82" s="176">
        <v>1</v>
      </c>
      <c r="G82" s="176">
        <v>5</v>
      </c>
      <c r="H82" s="177" t="s">
        <v>28</v>
      </c>
      <c r="I82" s="384"/>
      <c r="J82" s="176">
        <f>IF(I82=C83,G83,IF(I82=C84,G84,IF(I82=C85,G85,)))</f>
        <v>0</v>
      </c>
      <c r="K82" s="176">
        <f>J82*F82</f>
        <v>0</v>
      </c>
      <c r="L82" s="178"/>
      <c r="N82" s="790"/>
    </row>
    <row r="83" spans="1:16" ht="15" hidden="1" customHeight="1" x14ac:dyDescent="0.35">
      <c r="A83" s="788"/>
      <c r="B83" s="392"/>
      <c r="C83" s="24" t="s">
        <v>63</v>
      </c>
      <c r="F83" s="175"/>
      <c r="G83" s="175">
        <v>5</v>
      </c>
      <c r="H83" s="175"/>
      <c r="I83" s="175"/>
      <c r="J83" s="175"/>
      <c r="K83" s="175"/>
      <c r="L83" s="364"/>
      <c r="N83" s="790"/>
    </row>
    <row r="84" spans="1:16" ht="15" hidden="1" customHeight="1" x14ac:dyDescent="0.35">
      <c r="A84" s="788"/>
      <c r="B84" s="392"/>
      <c r="C84" s="24" t="s">
        <v>64</v>
      </c>
      <c r="F84" s="175"/>
      <c r="G84" s="175">
        <v>0</v>
      </c>
      <c r="H84" s="175"/>
      <c r="I84" s="175"/>
      <c r="J84" s="175"/>
      <c r="K84" s="175"/>
      <c r="L84" s="364"/>
      <c r="N84" s="790"/>
    </row>
    <row r="85" spans="1:16" x14ac:dyDescent="0.35">
      <c r="A85" s="788"/>
      <c r="B85" s="392"/>
      <c r="F85" s="175"/>
      <c r="G85" s="175"/>
      <c r="H85" s="175"/>
      <c r="I85" s="175"/>
      <c r="J85" s="175"/>
      <c r="K85" s="175"/>
      <c r="L85" s="364"/>
      <c r="N85" s="790"/>
    </row>
    <row r="86" spans="1:16" ht="30.75" customHeight="1" x14ac:dyDescent="0.35">
      <c r="A86" s="788"/>
      <c r="B86" s="755" t="s">
        <v>73</v>
      </c>
      <c r="C86" s="755"/>
      <c r="D86" s="755"/>
      <c r="E86" s="755"/>
      <c r="F86" s="176">
        <v>1</v>
      </c>
      <c r="G86" s="176">
        <v>5</v>
      </c>
      <c r="H86" s="177" t="s">
        <v>28</v>
      </c>
      <c r="I86" s="384"/>
      <c r="J86" s="176">
        <f>IF(I86=C87,G87,IF(I86=C88,G88,IF(I86=C89,G89,)))</f>
        <v>0</v>
      </c>
      <c r="K86" s="176">
        <f>J86*F86</f>
        <v>0</v>
      </c>
      <c r="L86" s="178"/>
      <c r="N86" s="790"/>
    </row>
    <row r="87" spans="1:16" ht="15" hidden="1" customHeight="1" x14ac:dyDescent="0.35">
      <c r="A87" s="788"/>
      <c r="B87" s="389"/>
      <c r="C87" s="24" t="s">
        <v>63</v>
      </c>
      <c r="F87" s="175"/>
      <c r="G87" s="175">
        <v>5</v>
      </c>
      <c r="H87" s="175"/>
      <c r="I87" s="175"/>
      <c r="J87" s="175"/>
      <c r="K87" s="175"/>
      <c r="L87" s="364"/>
      <c r="N87" s="790"/>
    </row>
    <row r="88" spans="1:16" ht="15" hidden="1" customHeight="1" x14ac:dyDescent="0.35">
      <c r="A88" s="788"/>
      <c r="B88" s="389"/>
      <c r="C88" s="24" t="s">
        <v>64</v>
      </c>
      <c r="F88" s="175"/>
      <c r="G88" s="175">
        <v>0</v>
      </c>
      <c r="H88" s="175"/>
      <c r="I88" s="175"/>
      <c r="J88" s="175"/>
      <c r="K88" s="175"/>
      <c r="L88" s="364"/>
      <c r="N88" s="790"/>
    </row>
    <row r="89" spans="1:16" x14ac:dyDescent="0.35">
      <c r="A89" s="788"/>
      <c r="B89" s="389"/>
      <c r="F89" s="175"/>
      <c r="G89" s="175"/>
      <c r="H89" s="175"/>
      <c r="I89" s="175"/>
      <c r="J89" s="175"/>
      <c r="K89" s="175"/>
      <c r="L89" s="364"/>
      <c r="N89" s="790"/>
    </row>
    <row r="90" spans="1:16" ht="15.75" customHeight="1" x14ac:dyDescent="0.35">
      <c r="A90" s="788"/>
      <c r="B90" s="753" t="s">
        <v>74</v>
      </c>
      <c r="C90" s="754"/>
      <c r="D90" s="754"/>
      <c r="E90" s="754"/>
      <c r="F90" s="192">
        <v>20</v>
      </c>
      <c r="G90" s="192">
        <v>10</v>
      </c>
      <c r="H90" s="192"/>
      <c r="I90" s="192"/>
      <c r="J90" s="192">
        <f>J91+J98</f>
        <v>0</v>
      </c>
      <c r="K90" s="192">
        <f>K91+K98</f>
        <v>0</v>
      </c>
      <c r="L90" s="390">
        <f>(K91+K98)/((F91*G91)+(F98*G98))</f>
        <v>0</v>
      </c>
      <c r="N90" s="790"/>
    </row>
    <row r="91" spans="1:16" ht="52.5" customHeight="1" x14ac:dyDescent="0.35">
      <c r="A91" s="788"/>
      <c r="B91" s="755" t="s">
        <v>75</v>
      </c>
      <c r="C91" s="755"/>
      <c r="D91" s="755"/>
      <c r="E91" s="755"/>
      <c r="F91" s="176">
        <v>10</v>
      </c>
      <c r="G91" s="176">
        <v>5</v>
      </c>
      <c r="H91" s="177" t="s">
        <v>28</v>
      </c>
      <c r="I91" s="384"/>
      <c r="J91" s="176">
        <f>IF(I91=C92,G92,IF(I91=C93,G93,IF(I91=C94,G94,IF(I91=C95,G95,IF(I91=C96,G96,)))))</f>
        <v>0</v>
      </c>
      <c r="K91" s="176">
        <f>J91*F91</f>
        <v>0</v>
      </c>
      <c r="L91" s="178"/>
      <c r="N91" s="790"/>
      <c r="P91" s="264"/>
    </row>
    <row r="92" spans="1:16" ht="15" hidden="1" customHeight="1" x14ac:dyDescent="0.35">
      <c r="A92" s="788"/>
      <c r="B92" s="389"/>
      <c r="C92" s="24" t="s">
        <v>76</v>
      </c>
      <c r="F92" s="175"/>
      <c r="G92" s="175">
        <v>0</v>
      </c>
      <c r="H92" s="175"/>
      <c r="I92" s="175"/>
      <c r="J92" s="175"/>
      <c r="K92" s="175"/>
      <c r="L92" s="364"/>
      <c r="N92" s="790"/>
    </row>
    <row r="93" spans="1:16" ht="15" hidden="1" customHeight="1" x14ac:dyDescent="0.35">
      <c r="A93" s="788"/>
      <c r="B93" s="389"/>
      <c r="C93" s="24" t="s">
        <v>77</v>
      </c>
      <c r="F93" s="175"/>
      <c r="G93" s="175">
        <v>2</v>
      </c>
      <c r="H93" s="175"/>
      <c r="I93" s="175"/>
      <c r="J93" s="175"/>
      <c r="K93" s="175"/>
      <c r="L93" s="364"/>
      <c r="N93" s="790"/>
    </row>
    <row r="94" spans="1:16" ht="15" hidden="1" customHeight="1" x14ac:dyDescent="0.35">
      <c r="A94" s="788"/>
      <c r="B94" s="389"/>
      <c r="C94" s="24" t="s">
        <v>78</v>
      </c>
      <c r="F94" s="175"/>
      <c r="G94" s="175">
        <v>3</v>
      </c>
      <c r="H94" s="175"/>
      <c r="I94" s="175"/>
      <c r="J94" s="175"/>
      <c r="K94" s="175"/>
      <c r="L94" s="364"/>
      <c r="N94" s="790"/>
    </row>
    <row r="95" spans="1:16" ht="20.25" hidden="1" customHeight="1" x14ac:dyDescent="0.35">
      <c r="A95" s="788"/>
      <c r="B95" s="389"/>
      <c r="C95" s="24" t="s">
        <v>79</v>
      </c>
      <c r="F95" s="175"/>
      <c r="G95" s="175">
        <v>4</v>
      </c>
      <c r="H95" s="175"/>
      <c r="I95" s="175"/>
      <c r="J95" s="175"/>
      <c r="K95" s="175"/>
      <c r="L95" s="364"/>
      <c r="N95" s="790"/>
    </row>
    <row r="96" spans="1:16" ht="15" hidden="1" customHeight="1" x14ac:dyDescent="0.35">
      <c r="A96" s="788"/>
      <c r="B96" s="389"/>
      <c r="C96" s="24" t="s">
        <v>80</v>
      </c>
      <c r="F96" s="175"/>
      <c r="G96" s="175">
        <v>5</v>
      </c>
      <c r="H96" s="175"/>
      <c r="I96" s="175"/>
      <c r="J96" s="175"/>
      <c r="K96" s="175"/>
      <c r="L96" s="364"/>
      <c r="N96" s="790"/>
    </row>
    <row r="97" spans="1:16" x14ac:dyDescent="0.35">
      <c r="A97" s="788"/>
      <c r="B97" s="389"/>
      <c r="F97" s="175"/>
      <c r="I97" s="175"/>
      <c r="J97" s="175"/>
      <c r="K97" s="175"/>
      <c r="L97" s="364"/>
      <c r="N97" s="790"/>
      <c r="P97" s="261"/>
    </row>
    <row r="98" spans="1:16" ht="42" customHeight="1" x14ac:dyDescent="0.35">
      <c r="A98" s="788"/>
      <c r="B98" s="755" t="s">
        <v>81</v>
      </c>
      <c r="C98" s="755"/>
      <c r="D98" s="755"/>
      <c r="E98" s="755"/>
      <c r="F98" s="176">
        <v>10</v>
      </c>
      <c r="G98" s="176">
        <v>5</v>
      </c>
      <c r="H98" s="177" t="s">
        <v>28</v>
      </c>
      <c r="I98" s="384"/>
      <c r="J98" s="176">
        <f>IF(I98=C99,G99,IF(I98=C100,G100,IF(I98=C101,G101,)))</f>
        <v>0</v>
      </c>
      <c r="K98" s="176">
        <f>J98*F98</f>
        <v>0</v>
      </c>
      <c r="L98" s="178"/>
      <c r="N98" s="790"/>
    </row>
    <row r="99" spans="1:16" ht="15" hidden="1" customHeight="1" x14ac:dyDescent="0.35">
      <c r="A99" s="788"/>
      <c r="C99" s="24" t="s">
        <v>82</v>
      </c>
      <c r="F99" s="175"/>
      <c r="G99" s="175">
        <v>0</v>
      </c>
      <c r="H99" s="175"/>
      <c r="I99" s="175"/>
      <c r="J99" s="175"/>
      <c r="K99" s="175"/>
      <c r="N99" s="790"/>
    </row>
    <row r="100" spans="1:16" ht="15" hidden="1" customHeight="1" x14ac:dyDescent="0.35">
      <c r="A100" s="788"/>
      <c r="C100" s="24" t="s">
        <v>83</v>
      </c>
      <c r="F100" s="175"/>
      <c r="G100" s="175">
        <v>2.5</v>
      </c>
      <c r="H100" s="175"/>
      <c r="I100" s="175"/>
      <c r="J100" s="175"/>
      <c r="K100" s="175"/>
      <c r="N100" s="790"/>
    </row>
    <row r="101" spans="1:16" ht="15" hidden="1" customHeight="1" x14ac:dyDescent="0.35">
      <c r="A101" s="788"/>
      <c r="C101" s="24" t="s">
        <v>84</v>
      </c>
      <c r="F101" s="175"/>
      <c r="G101" s="175">
        <v>5</v>
      </c>
      <c r="H101" s="175"/>
      <c r="I101" s="175"/>
      <c r="J101" s="175"/>
      <c r="K101" s="175"/>
      <c r="N101" s="790"/>
    </row>
    <row r="102" spans="1:16" x14ac:dyDescent="0.35">
      <c r="A102" s="788"/>
      <c r="F102" s="175"/>
      <c r="G102" s="175"/>
      <c r="H102" s="175"/>
      <c r="I102" s="175"/>
      <c r="J102" s="175"/>
      <c r="K102" s="175"/>
      <c r="N102" s="790"/>
    </row>
    <row r="103" spans="1:16" ht="18.5" hidden="1" x14ac:dyDescent="0.45">
      <c r="A103" s="788"/>
      <c r="B103" s="756" t="s">
        <v>85</v>
      </c>
      <c r="C103" s="757"/>
      <c r="D103" s="757"/>
      <c r="E103" s="757"/>
      <c r="F103" s="642">
        <f>SUM(F90,F49,F40,F32,F10,F25)</f>
        <v>75</v>
      </c>
      <c r="G103" s="642"/>
      <c r="H103" s="642"/>
      <c r="I103" s="642"/>
      <c r="J103" s="642"/>
      <c r="K103" s="642">
        <f>SUM(K90,K25,K49,K40,K32,K10)</f>
        <v>30</v>
      </c>
      <c r="L103" s="643">
        <f>K103/((F11*G11)+(F18*G18)+(F26*G26)+(F33*G33)+(F41*G41)+(F50*G50)+(F54*G54)+(F58*G58)+(F62*G62)+(F66*G66)+(F70*G70)+(F74*G74)+(F78*G78)+(F82*G82)+(F86*G86)+(F91*G91)+(F98*G98))</f>
        <v>5.7142857142857141E-2</v>
      </c>
      <c r="N103" s="790"/>
    </row>
    <row r="104" spans="1:16" ht="18.5" x14ac:dyDescent="0.45">
      <c r="A104" s="788"/>
      <c r="B104" s="761" t="s">
        <v>86</v>
      </c>
      <c r="C104" s="762"/>
      <c r="D104" s="762"/>
      <c r="E104" s="762"/>
      <c r="F104" s="642">
        <f>SUM(F11,F18,F26,F33)</f>
        <v>60</v>
      </c>
      <c r="G104" s="642"/>
      <c r="H104" s="642"/>
      <c r="I104" s="642"/>
      <c r="J104" s="642"/>
      <c r="K104" s="642">
        <f>SUM(K10,K25,K32)</f>
        <v>30</v>
      </c>
      <c r="L104" s="643">
        <f>K104/((G11*F11)+(G18*F18)+(G26*F26)+(G33*F33))</f>
        <v>0.1</v>
      </c>
      <c r="N104" s="790"/>
    </row>
    <row r="105" spans="1:16" x14ac:dyDescent="0.35">
      <c r="A105" s="788"/>
      <c r="N105" s="790"/>
    </row>
    <row r="106" spans="1:16" hidden="1" x14ac:dyDescent="0.35">
      <c r="A106" s="788"/>
      <c r="N106" s="790"/>
    </row>
    <row r="107" spans="1:16" ht="10.5" customHeight="1" x14ac:dyDescent="0.35">
      <c r="A107" s="788"/>
      <c r="B107" s="479"/>
      <c r="C107" s="479"/>
      <c r="D107" s="479"/>
      <c r="E107" s="479"/>
      <c r="F107" s="479"/>
      <c r="G107" s="479"/>
      <c r="H107" s="479"/>
      <c r="I107" s="479"/>
      <c r="J107" s="479"/>
      <c r="K107" s="479"/>
      <c r="L107" s="479"/>
      <c r="N107" s="790"/>
    </row>
    <row r="108" spans="1:16" ht="23.5" x14ac:dyDescent="0.35">
      <c r="A108" s="788"/>
      <c r="B108" s="763" t="s">
        <v>87</v>
      </c>
      <c r="C108" s="764"/>
      <c r="D108" s="764"/>
      <c r="E108" s="764"/>
      <c r="F108" s="764"/>
      <c r="G108" s="764"/>
      <c r="H108" s="764"/>
      <c r="I108" s="764"/>
      <c r="J108" s="764"/>
      <c r="K108" s="764"/>
      <c r="L108" s="764"/>
      <c r="N108" s="790"/>
    </row>
    <row r="109" spans="1:16" ht="23.5" x14ac:dyDescent="0.35">
      <c r="A109" s="788"/>
      <c r="B109" s="179"/>
      <c r="C109" s="179"/>
      <c r="D109" s="179"/>
      <c r="E109" s="179"/>
      <c r="F109" s="179"/>
      <c r="G109" s="179"/>
      <c r="H109" s="179"/>
      <c r="I109" s="179"/>
      <c r="J109" s="179"/>
      <c r="K109" s="179"/>
      <c r="L109" s="179"/>
      <c r="N109" s="790"/>
    </row>
    <row r="110" spans="1:16" ht="54" customHeight="1" x14ac:dyDescent="0.45">
      <c r="A110" s="788"/>
      <c r="B110" s="180" t="s">
        <v>88</v>
      </c>
      <c r="C110" s="181"/>
      <c r="D110" s="177" t="s">
        <v>28</v>
      </c>
      <c r="E110" s="225"/>
      <c r="F110" s="182"/>
      <c r="G110" s="183"/>
      <c r="H110" s="183"/>
      <c r="I110" s="750" t="s">
        <v>89</v>
      </c>
      <c r="J110" s="751"/>
      <c r="K110" s="752"/>
      <c r="M110" s="182"/>
      <c r="N110" s="790"/>
    </row>
    <row r="111" spans="1:16" ht="18.5" x14ac:dyDescent="0.45">
      <c r="A111" s="788"/>
      <c r="C111" s="183"/>
      <c r="D111" s="182"/>
      <c r="E111" s="480"/>
      <c r="F111" s="182"/>
      <c r="G111" s="183"/>
      <c r="H111" s="183"/>
      <c r="I111" s="775" t="s">
        <v>90</v>
      </c>
      <c r="J111" s="776"/>
      <c r="K111" s="777"/>
      <c r="L111" s="480"/>
      <c r="M111" s="182"/>
      <c r="N111" s="790"/>
    </row>
    <row r="112" spans="1:16" ht="18.5" x14ac:dyDescent="0.45">
      <c r="A112" s="788"/>
      <c r="C112" s="183"/>
      <c r="D112" s="182"/>
      <c r="E112" s="480"/>
      <c r="F112" s="182"/>
      <c r="G112" s="183"/>
      <c r="H112" s="183"/>
      <c r="I112" s="782">
        <f>K121</f>
        <v>0</v>
      </c>
      <c r="J112" s="783"/>
      <c r="K112" s="784"/>
      <c r="L112" s="480"/>
      <c r="M112" s="182"/>
      <c r="N112" s="790"/>
    </row>
    <row r="113" spans="1:14" ht="21" hidden="1" customHeight="1" x14ac:dyDescent="0.35">
      <c r="A113" s="788"/>
      <c r="B113" s="180" t="s">
        <v>91</v>
      </c>
      <c r="C113" s="184"/>
      <c r="D113" s="177" t="s">
        <v>28</v>
      </c>
      <c r="E113" s="225" t="s">
        <v>92</v>
      </c>
      <c r="F113" s="184"/>
      <c r="G113" s="481"/>
      <c r="H113" s="481"/>
      <c r="I113" s="778"/>
      <c r="J113" s="778"/>
      <c r="K113" s="778"/>
      <c r="L113" s="480"/>
      <c r="M113" s="182"/>
      <c r="N113" s="790"/>
    </row>
    <row r="114" spans="1:14" ht="15.5" x14ac:dyDescent="0.35">
      <c r="A114" s="788"/>
      <c r="B114" s="185"/>
      <c r="C114" s="185"/>
      <c r="D114" s="482"/>
      <c r="E114" s="480"/>
      <c r="F114" s="185"/>
      <c r="G114" s="483"/>
      <c r="H114" s="483"/>
      <c r="L114" s="480"/>
      <c r="M114" s="182"/>
      <c r="N114" s="790"/>
    </row>
    <row r="115" spans="1:14" ht="15.5" x14ac:dyDescent="0.35">
      <c r="A115" s="788"/>
      <c r="B115" s="185"/>
      <c r="C115" s="185"/>
      <c r="D115" s="482"/>
      <c r="E115" s="480"/>
      <c r="F115" s="185"/>
      <c r="G115" s="483"/>
      <c r="H115" s="483"/>
      <c r="I115" s="792" t="s">
        <v>93</v>
      </c>
      <c r="J115" s="793"/>
      <c r="K115" s="794"/>
      <c r="L115" s="480"/>
      <c r="M115" s="182"/>
      <c r="N115" s="790"/>
    </row>
    <row r="116" spans="1:14" ht="15.5" x14ac:dyDescent="0.35">
      <c r="A116" s="788"/>
      <c r="B116" s="185"/>
      <c r="C116" s="185"/>
      <c r="D116" s="482"/>
      <c r="E116" s="480"/>
      <c r="F116" s="185"/>
      <c r="G116" s="483"/>
      <c r="H116" s="483"/>
      <c r="I116" s="725" t="s">
        <v>94</v>
      </c>
      <c r="J116" s="726"/>
      <c r="K116" s="727">
        <f>IF(E113="forgivable loan",$K$121+$K$122,$K$121)</f>
        <v>0</v>
      </c>
      <c r="L116" s="480"/>
      <c r="M116" s="182"/>
      <c r="N116" s="790"/>
    </row>
    <row r="117" spans="1:14" ht="15.5" x14ac:dyDescent="0.35">
      <c r="A117" s="788"/>
      <c r="B117" s="185"/>
      <c r="C117" s="185"/>
      <c r="D117" s="482"/>
      <c r="E117" s="480"/>
      <c r="F117" s="185"/>
      <c r="G117" s="483"/>
      <c r="H117" s="483"/>
      <c r="I117" s="728" t="s">
        <v>95</v>
      </c>
      <c r="J117" s="729"/>
      <c r="K117" s="730" t="e">
        <f>+K116-K118</f>
        <v>#DIV/0!</v>
      </c>
      <c r="L117" s="480"/>
      <c r="M117" s="182"/>
      <c r="N117" s="790"/>
    </row>
    <row r="118" spans="1:14" ht="15.75" customHeight="1" x14ac:dyDescent="0.35">
      <c r="A118" s="788"/>
      <c r="B118" s="185"/>
      <c r="C118" s="185"/>
      <c r="D118" s="482"/>
      <c r="E118" s="480"/>
      <c r="F118" s="185"/>
      <c r="G118" s="483"/>
      <c r="H118" s="483"/>
      <c r="I118" s="731" t="s">
        <v>96</v>
      </c>
      <c r="J118" s="732"/>
      <c r="K118" s="733" t="e">
        <f>+K122/'Project Budget '!F20</f>
        <v>#DIV/0!</v>
      </c>
      <c r="L118" s="480"/>
      <c r="M118" s="182"/>
      <c r="N118" s="790"/>
    </row>
    <row r="119" spans="1:14" ht="15.5" x14ac:dyDescent="0.35">
      <c r="A119" s="788"/>
      <c r="B119" s="185"/>
      <c r="C119" s="185"/>
      <c r="D119" s="482"/>
      <c r="E119" s="480"/>
      <c r="F119" s="185"/>
      <c r="G119" s="483"/>
      <c r="H119" s="483"/>
      <c r="L119" s="480"/>
      <c r="M119" s="182"/>
      <c r="N119" s="790"/>
    </row>
    <row r="120" spans="1:14" ht="15.5" x14ac:dyDescent="0.35">
      <c r="A120" s="788"/>
      <c r="B120" s="185"/>
      <c r="C120" s="185"/>
      <c r="D120" s="482"/>
      <c r="E120" s="480"/>
      <c r="F120" s="185"/>
      <c r="G120" s="483"/>
      <c r="H120" s="483"/>
      <c r="I120" s="779" t="s">
        <v>97</v>
      </c>
      <c r="J120" s="780"/>
      <c r="K120" s="781"/>
      <c r="L120" s="480"/>
      <c r="M120" s="182"/>
      <c r="N120" s="790"/>
    </row>
    <row r="121" spans="1:14" ht="15.5" x14ac:dyDescent="0.35">
      <c r="A121" s="788"/>
      <c r="B121" s="185"/>
      <c r="C121" s="185"/>
      <c r="D121" s="482"/>
      <c r="E121" s="480"/>
      <c r="F121" s="185"/>
      <c r="G121" s="483"/>
      <c r="H121" s="483"/>
      <c r="I121" s="621" t="s">
        <v>98</v>
      </c>
      <c r="J121" s="620"/>
      <c r="K121" s="622">
        <f>IF(AND(E110=B146,E113=C146),E151,IF(AND(E110=B147,E113=C146),F151,IF(AND(E110=B148,E113=C146),G151,IF(AND(E110=B146,E113=C147,L103&gt;0%,L103&lt;50%),E157,IF(AND(E110=B146,E113=C147,L103&gt;49%,L103&lt;75%),E158,IF(AND(E110=$B146,E113=C147,L103&gt;74%,L103&lt;95%),E159,IF(AND(E110=$B146,E113=C147,L103&gt;94%),E160,IF(AND(E110=B147,E113=C147,L103&gt;0%,L103&lt;50%),F157,IF(AND(E110=B147,E113=C147,L103&gt;49%,L103&lt;75%),F158,IF(AND(E110=$B147,E113=C147,L103&gt;74%,L103&lt;95%),F159,IF(AND(E110=$B147,E113=C147,L103&gt;94%),F160,IF(AND(E110=B148,E113=C147,L103&gt;0%,L103&lt;50%),G157,IF(AND(E110=B148,E113=C147,L103&gt;49%,L103&lt;75%),G158,IF(AND(E110=$B148,E113=C147,L103&gt;74%,L103&lt;95%),G159,IF(AND(E110=$B148,E113=C147,L103&gt;94%),G160,0)))))))))))))))</f>
        <v>0</v>
      </c>
      <c r="L121" s="480"/>
      <c r="M121" s="182"/>
      <c r="N121" s="790"/>
    </row>
    <row r="122" spans="1:14" ht="15.5" x14ac:dyDescent="0.35">
      <c r="A122" s="788"/>
      <c r="B122" s="185"/>
      <c r="C122" s="185"/>
      <c r="D122" s="482"/>
      <c r="E122" s="480"/>
      <c r="F122" s="185"/>
      <c r="G122" s="483"/>
      <c r="H122" s="483"/>
      <c r="I122" s="739" t="s">
        <v>99</v>
      </c>
      <c r="K122" s="718">
        <f>+IF(E110=B148,E196,0)+IF(E110=B147,E198,0)+IF(E110=B146,E200,0)</f>
        <v>0</v>
      </c>
      <c r="L122" s="480"/>
      <c r="M122" s="182"/>
      <c r="N122" s="790"/>
    </row>
    <row r="123" spans="1:14" ht="15.5" x14ac:dyDescent="0.35">
      <c r="A123" s="788"/>
      <c r="B123" s="185"/>
      <c r="C123" s="185"/>
      <c r="D123" s="482"/>
      <c r="E123" s="480"/>
      <c r="F123" s="185"/>
      <c r="G123" s="483"/>
      <c r="H123" s="483"/>
      <c r="I123" s="654" t="s">
        <v>100</v>
      </c>
      <c r="J123" s="655"/>
      <c r="K123" s="364"/>
      <c r="L123" s="480"/>
      <c r="M123" s="182"/>
      <c r="N123" s="790"/>
    </row>
    <row r="124" spans="1:14" ht="15.5" x14ac:dyDescent="0.35">
      <c r="A124" s="788"/>
      <c r="B124" s="185"/>
      <c r="C124" s="185"/>
      <c r="D124" s="482"/>
      <c r="E124" s="480"/>
      <c r="F124" s="185"/>
      <c r="G124" s="483"/>
      <c r="H124" s="483"/>
      <c r="I124" s="717"/>
      <c r="J124" s="656"/>
      <c r="K124" s="657"/>
      <c r="L124" s="480"/>
      <c r="M124" s="182"/>
      <c r="N124" s="790"/>
    </row>
    <row r="125" spans="1:14" ht="15.75" customHeight="1" x14ac:dyDescent="0.35">
      <c r="A125" s="788"/>
      <c r="B125" s="484"/>
      <c r="C125" s="484"/>
      <c r="D125" s="484"/>
      <c r="E125" s="484"/>
      <c r="F125" s="484"/>
      <c r="G125" s="484"/>
      <c r="H125" s="484"/>
      <c r="L125" s="484"/>
      <c r="M125" s="484"/>
      <c r="N125" s="790"/>
    </row>
    <row r="126" spans="1:14" ht="15.75" hidden="1" customHeight="1" x14ac:dyDescent="0.35">
      <c r="A126" s="788"/>
      <c r="B126" s="484"/>
      <c r="C126" s="484"/>
      <c r="D126" s="484"/>
      <c r="E126" s="484"/>
      <c r="F126" s="484"/>
      <c r="G126" s="484"/>
      <c r="H126" s="484"/>
      <c r="L126" s="484"/>
      <c r="M126" s="484"/>
      <c r="N126" s="790"/>
    </row>
    <row r="127" spans="1:14" ht="15.75" hidden="1" customHeight="1" x14ac:dyDescent="0.35">
      <c r="A127" s="788"/>
      <c r="B127" s="353"/>
      <c r="C127" s="353"/>
      <c r="D127" s="353"/>
      <c r="E127" s="353"/>
      <c r="F127" s="353"/>
      <c r="G127" s="353"/>
      <c r="H127" s="353"/>
      <c r="L127" s="353"/>
      <c r="M127" s="353"/>
      <c r="N127" s="790"/>
    </row>
    <row r="128" spans="1:14" ht="15.75" hidden="1" customHeight="1" x14ac:dyDescent="0.35">
      <c r="A128" s="788"/>
      <c r="B128" s="353"/>
      <c r="C128" s="353"/>
      <c r="D128" s="353"/>
      <c r="E128" s="353"/>
      <c r="F128" s="353"/>
      <c r="G128" s="353"/>
      <c r="H128" s="353"/>
      <c r="L128" s="353"/>
      <c r="M128" s="353"/>
      <c r="N128" s="790"/>
    </row>
    <row r="129" spans="1:17" ht="15.75" hidden="1" customHeight="1" x14ac:dyDescent="0.35">
      <c r="A129" s="788"/>
      <c r="B129" s="353"/>
      <c r="C129" s="353"/>
      <c r="D129" s="353"/>
      <c r="E129" s="353"/>
      <c r="F129" s="353"/>
      <c r="G129" s="353"/>
      <c r="H129" s="353"/>
      <c r="L129" s="353"/>
      <c r="M129" s="353"/>
      <c r="N129" s="790"/>
    </row>
    <row r="130" spans="1:17" ht="15.75" hidden="1" customHeight="1" x14ac:dyDescent="0.35">
      <c r="A130" s="788"/>
      <c r="B130" s="353"/>
      <c r="C130" s="353"/>
      <c r="D130" s="353"/>
      <c r="E130" s="353"/>
      <c r="F130" s="353"/>
      <c r="G130" s="353"/>
      <c r="H130" s="353"/>
      <c r="L130" s="353"/>
      <c r="M130" s="353"/>
      <c r="N130" s="790"/>
    </row>
    <row r="131" spans="1:17" ht="15.75" hidden="1" customHeight="1" x14ac:dyDescent="0.35">
      <c r="A131" s="788"/>
      <c r="B131" s="185"/>
      <c r="C131" s="185"/>
      <c r="D131" s="482"/>
      <c r="E131" s="185"/>
      <c r="F131" s="185"/>
      <c r="G131" s="483"/>
      <c r="H131" s="483"/>
      <c r="L131" s="182"/>
      <c r="M131" s="182"/>
      <c r="N131" s="790"/>
    </row>
    <row r="132" spans="1:17" x14ac:dyDescent="0.35">
      <c r="A132" s="789"/>
      <c r="B132" s="485"/>
      <c r="C132" s="485"/>
      <c r="D132" s="485"/>
      <c r="E132" s="485"/>
      <c r="F132" s="485"/>
      <c r="G132" s="485"/>
      <c r="H132" s="485"/>
      <c r="I132" s="485"/>
      <c r="J132" s="485"/>
      <c r="K132" s="485"/>
      <c r="L132" s="485"/>
      <c r="M132" s="365"/>
      <c r="N132" s="791"/>
    </row>
    <row r="133" spans="1:17" ht="15" customHeight="1" x14ac:dyDescent="0.35">
      <c r="N133" s="24"/>
    </row>
    <row r="134" spans="1:17" ht="30.65" customHeight="1" x14ac:dyDescent="0.6">
      <c r="B134" s="639" t="s">
        <v>101</v>
      </c>
      <c r="N134" s="24"/>
    </row>
    <row r="135" spans="1:17" s="186" customFormat="1" ht="18.5" x14ac:dyDescent="0.45">
      <c r="A135" s="24"/>
      <c r="B135" s="769" t="s">
        <v>102</v>
      </c>
      <c r="C135" s="770"/>
      <c r="D135" s="770"/>
      <c r="E135" s="770"/>
      <c r="F135" s="770"/>
      <c r="G135" s="770"/>
      <c r="H135" s="770"/>
      <c r="I135" s="770"/>
      <c r="J135" s="770"/>
      <c r="K135" s="770"/>
      <c r="L135" s="771"/>
      <c r="M135" s="24"/>
      <c r="Q135" s="187"/>
    </row>
    <row r="136" spans="1:17" s="186" customFormat="1" ht="18.5" x14ac:dyDescent="0.45">
      <c r="B136" s="734" t="s">
        <v>103</v>
      </c>
      <c r="C136" s="735"/>
      <c r="D136" s="735"/>
      <c r="E136" s="735"/>
      <c r="F136" s="735"/>
      <c r="G136" s="736"/>
      <c r="H136" s="736"/>
      <c r="I136" s="736"/>
      <c r="J136" s="736"/>
      <c r="K136" s="736"/>
      <c r="L136" s="737"/>
      <c r="M136" s="24"/>
      <c r="Q136" s="187"/>
    </row>
    <row r="137" spans="1:17" s="186" customFormat="1" ht="18.5" x14ac:dyDescent="0.45">
      <c r="B137" s="734" t="s">
        <v>104</v>
      </c>
      <c r="C137" s="735"/>
      <c r="D137" s="735"/>
      <c r="E137" s="735"/>
      <c r="F137" s="735"/>
      <c r="G137" s="736"/>
      <c r="H137" s="736"/>
      <c r="I137" s="736"/>
      <c r="J137" s="736"/>
      <c r="K137" s="736"/>
      <c r="L137" s="737"/>
      <c r="M137" s="24"/>
      <c r="Q137" s="187"/>
    </row>
    <row r="138" spans="1:17" s="186" customFormat="1" ht="18.5" x14ac:dyDescent="0.45">
      <c r="B138" s="734" t="s">
        <v>105</v>
      </c>
      <c r="C138" s="735"/>
      <c r="D138" s="735"/>
      <c r="E138" s="735"/>
      <c r="F138" s="735"/>
      <c r="G138" s="736"/>
      <c r="H138" s="736"/>
      <c r="I138" s="736"/>
      <c r="J138" s="736"/>
      <c r="K138" s="736"/>
      <c r="L138" s="737"/>
      <c r="M138" s="24"/>
      <c r="Q138" s="187"/>
    </row>
    <row r="139" spans="1:17" s="186" customFormat="1" ht="18.5" x14ac:dyDescent="0.45">
      <c r="B139" s="734" t="s">
        <v>106</v>
      </c>
      <c r="C139" s="735"/>
      <c r="D139" s="735"/>
      <c r="E139" s="735"/>
      <c r="F139" s="735"/>
      <c r="G139" s="736"/>
      <c r="H139" s="736"/>
      <c r="I139" s="736"/>
      <c r="J139" s="736"/>
      <c r="K139" s="736"/>
      <c r="L139" s="737"/>
      <c r="M139" s="24"/>
      <c r="Q139" s="187"/>
    </row>
    <row r="140" spans="1:17" s="186" customFormat="1" ht="18.5" x14ac:dyDescent="0.45">
      <c r="B140" s="738" t="s">
        <v>107</v>
      </c>
      <c r="C140" s="736"/>
      <c r="D140" s="736"/>
      <c r="E140" s="736"/>
      <c r="F140" s="736"/>
      <c r="G140" s="736"/>
      <c r="H140" s="736"/>
      <c r="I140" s="736"/>
      <c r="J140" s="735"/>
      <c r="K140" s="735"/>
      <c r="L140" s="737"/>
      <c r="M140" s="24"/>
      <c r="Q140" s="187"/>
    </row>
    <row r="141" spans="1:17" s="186" customFormat="1" ht="18.5" x14ac:dyDescent="0.45">
      <c r="A141" s="266"/>
      <c r="B141" s="738" t="s">
        <v>108</v>
      </c>
      <c r="C141" s="736"/>
      <c r="D141" s="736"/>
      <c r="E141" s="736"/>
      <c r="F141" s="736"/>
      <c r="G141" s="736"/>
      <c r="H141" s="736"/>
      <c r="I141" s="736"/>
      <c r="J141" s="735"/>
      <c r="K141" s="735"/>
      <c r="L141" s="737"/>
      <c r="M141" s="24"/>
      <c r="Q141" s="187"/>
    </row>
    <row r="142" spans="1:17" s="186" customFormat="1" ht="18.5" x14ac:dyDescent="0.45">
      <c r="A142" s="266"/>
      <c r="B142" s="738" t="s">
        <v>477</v>
      </c>
      <c r="C142" s="736"/>
      <c r="D142" s="736"/>
      <c r="E142" s="736"/>
      <c r="F142" s="736"/>
      <c r="G142" s="736"/>
      <c r="H142" s="736"/>
      <c r="I142" s="736"/>
      <c r="J142" s="735"/>
      <c r="K142" s="735"/>
      <c r="L142" s="737"/>
      <c r="M142" s="24"/>
      <c r="Q142" s="187"/>
    </row>
    <row r="143" spans="1:17" s="186" customFormat="1" ht="42" customHeight="1" x14ac:dyDescent="0.35">
      <c r="B143" s="772"/>
      <c r="C143" s="773"/>
      <c r="D143" s="773"/>
      <c r="E143" s="773"/>
      <c r="F143" s="773"/>
      <c r="G143" s="773"/>
      <c r="H143" s="773"/>
      <c r="I143" s="773"/>
      <c r="J143" s="773"/>
      <c r="K143" s="773"/>
      <c r="L143" s="774"/>
      <c r="M143" s="24"/>
      <c r="Q143" s="187"/>
    </row>
    <row r="144" spans="1:17" ht="18.5" x14ac:dyDescent="0.45">
      <c r="B144" s="352"/>
      <c r="C144" s="352"/>
      <c r="D144" s="352"/>
      <c r="E144" s="352"/>
      <c r="F144" s="352"/>
      <c r="G144" s="352"/>
      <c r="H144" s="352"/>
      <c r="I144" s="352"/>
      <c r="J144" s="352"/>
      <c r="K144" s="352"/>
      <c r="L144" s="352"/>
      <c r="N144" s="24"/>
    </row>
    <row r="145" spans="2:14" ht="18.5" hidden="1" x14ac:dyDescent="0.45">
      <c r="B145" s="352"/>
      <c r="C145" s="352"/>
      <c r="D145" s="352"/>
      <c r="E145" s="352"/>
      <c r="F145" s="352"/>
      <c r="G145" s="352"/>
      <c r="H145" s="352"/>
      <c r="I145" s="352"/>
      <c r="J145" s="352"/>
      <c r="K145" s="352"/>
      <c r="L145" s="352"/>
      <c r="N145" s="24"/>
    </row>
    <row r="146" spans="2:14" ht="18.5" hidden="1" x14ac:dyDescent="0.45">
      <c r="B146" s="352" t="s">
        <v>109</v>
      </c>
      <c r="C146" s="352" t="s">
        <v>92</v>
      </c>
      <c r="D146" s="352"/>
      <c r="E146" s="352" t="s">
        <v>63</v>
      </c>
      <c r="F146" s="352"/>
      <c r="G146" s="352"/>
      <c r="H146" s="352"/>
      <c r="I146" s="352"/>
      <c r="J146" s="352" t="s">
        <v>110</v>
      </c>
      <c r="K146" s="352"/>
      <c r="L146" s="352"/>
      <c r="N146" s="24"/>
    </row>
    <row r="147" spans="2:14" ht="18.5" hidden="1" x14ac:dyDescent="0.45">
      <c r="B147" s="352" t="s">
        <v>111</v>
      </c>
      <c r="C147" s="352" t="s">
        <v>112</v>
      </c>
      <c r="D147" s="352"/>
      <c r="E147" s="352" t="s">
        <v>64</v>
      </c>
      <c r="F147" s="352"/>
      <c r="G147" s="352"/>
      <c r="H147" s="352"/>
      <c r="I147" s="352"/>
      <c r="J147" s="352" t="s">
        <v>113</v>
      </c>
      <c r="K147" s="352"/>
      <c r="L147" s="352"/>
      <c r="N147" s="24"/>
    </row>
    <row r="148" spans="2:14" ht="18.5" hidden="1" x14ac:dyDescent="0.45">
      <c r="B148" s="352" t="s">
        <v>114</v>
      </c>
      <c r="C148" s="370"/>
      <c r="D148" s="352"/>
      <c r="E148" s="352"/>
      <c r="F148" s="352"/>
      <c r="G148" s="371"/>
      <c r="H148" s="371"/>
      <c r="I148" s="371"/>
      <c r="J148" s="352"/>
      <c r="K148" s="352"/>
      <c r="L148" s="352"/>
      <c r="N148" s="24"/>
    </row>
    <row r="149" spans="2:14" ht="18.5" hidden="1" x14ac:dyDescent="0.45">
      <c r="B149" s="370"/>
      <c r="C149" s="370"/>
      <c r="D149" s="765" t="s">
        <v>115</v>
      </c>
      <c r="E149" s="766"/>
      <c r="F149" s="767"/>
      <c r="G149" s="768"/>
      <c r="H149" s="372"/>
      <c r="I149" s="372"/>
      <c r="J149" s="352"/>
      <c r="K149" s="352"/>
      <c r="L149" s="352"/>
      <c r="N149" s="24"/>
    </row>
    <row r="150" spans="2:14" ht="203.5" hidden="1" x14ac:dyDescent="0.45">
      <c r="B150" s="352" t="s">
        <v>110</v>
      </c>
      <c r="C150" s="370"/>
      <c r="D150" s="373" t="s">
        <v>116</v>
      </c>
      <c r="E150" s="374" t="s">
        <v>109</v>
      </c>
      <c r="F150" s="374" t="s">
        <v>111</v>
      </c>
      <c r="G150" s="374" t="s">
        <v>114</v>
      </c>
      <c r="H150" s="372"/>
      <c r="I150" s="372"/>
      <c r="J150" s="352"/>
      <c r="K150" s="352"/>
      <c r="L150" s="352"/>
      <c r="N150" s="24"/>
    </row>
    <row r="151" spans="2:14" ht="39" hidden="1" customHeight="1" x14ac:dyDescent="0.45">
      <c r="B151" s="370"/>
      <c r="C151" s="370"/>
      <c r="D151" s="375"/>
      <c r="E151" s="376">
        <v>0.95</v>
      </c>
      <c r="F151" s="376">
        <v>0.75</v>
      </c>
      <c r="G151" s="376">
        <v>0.75</v>
      </c>
      <c r="H151" s="372"/>
      <c r="I151" s="372"/>
      <c r="J151" s="352"/>
      <c r="K151" s="352"/>
      <c r="L151" s="352"/>
      <c r="N151" s="24"/>
    </row>
    <row r="152" spans="2:14" ht="18.5" hidden="1" x14ac:dyDescent="0.45">
      <c r="B152" s="370"/>
      <c r="C152" s="370"/>
      <c r="D152" s="375"/>
      <c r="E152" s="376"/>
      <c r="F152" s="376"/>
      <c r="G152" s="376"/>
      <c r="H152" s="372"/>
      <c r="I152" s="372"/>
      <c r="J152" s="352"/>
      <c r="K152" s="352"/>
      <c r="L152" s="352"/>
      <c r="N152" s="24"/>
    </row>
    <row r="153" spans="2:14" ht="18.5" hidden="1" x14ac:dyDescent="0.45">
      <c r="B153" s="370"/>
      <c r="C153" s="370"/>
      <c r="D153" s="375"/>
      <c r="E153" s="376"/>
      <c r="F153" s="376"/>
      <c r="G153" s="376"/>
      <c r="H153" s="372"/>
      <c r="I153" s="372"/>
      <c r="J153" s="352"/>
      <c r="K153" s="352"/>
      <c r="L153" s="352"/>
      <c r="N153" s="24"/>
    </row>
    <row r="154" spans="2:14" ht="18.5" hidden="1" x14ac:dyDescent="0.45">
      <c r="B154" s="370"/>
      <c r="C154" s="370"/>
      <c r="D154" s="371"/>
      <c r="E154" s="371"/>
      <c r="F154" s="371"/>
      <c r="G154" s="371"/>
      <c r="H154" s="371"/>
      <c r="I154" s="371"/>
      <c r="J154" s="352"/>
      <c r="K154" s="352"/>
      <c r="L154" s="352"/>
      <c r="N154" s="24"/>
    </row>
    <row r="155" spans="2:14" ht="18.5" hidden="1" x14ac:dyDescent="0.45">
      <c r="B155" s="370"/>
      <c r="C155" s="370"/>
      <c r="D155" s="765" t="s">
        <v>117</v>
      </c>
      <c r="E155" s="767"/>
      <c r="F155" s="767"/>
      <c r="G155" s="768"/>
      <c r="H155" s="372"/>
      <c r="I155" s="372"/>
      <c r="J155" s="352"/>
      <c r="K155" s="352"/>
      <c r="L155" s="352"/>
      <c r="N155" s="24"/>
    </row>
    <row r="156" spans="2:14" ht="203.5" hidden="1" x14ac:dyDescent="0.45">
      <c r="B156" s="370"/>
      <c r="C156" s="370"/>
      <c r="D156" s="375" t="s">
        <v>116</v>
      </c>
      <c r="E156" s="374" t="s">
        <v>109</v>
      </c>
      <c r="F156" s="374" t="s">
        <v>111</v>
      </c>
      <c r="G156" s="374" t="s">
        <v>114</v>
      </c>
      <c r="H156" s="372"/>
      <c r="I156" s="372"/>
      <c r="J156" s="352"/>
      <c r="K156" s="352"/>
      <c r="L156" s="352"/>
      <c r="N156" s="24"/>
    </row>
    <row r="157" spans="2:14" ht="37" hidden="1" x14ac:dyDescent="0.45">
      <c r="B157" s="370"/>
      <c r="C157" s="370"/>
      <c r="D157" s="375" t="s">
        <v>118</v>
      </c>
      <c r="E157" s="376">
        <v>0.05</v>
      </c>
      <c r="F157" s="376">
        <v>0.05</v>
      </c>
      <c r="G157" s="377">
        <v>2.5000000000000001E-2</v>
      </c>
      <c r="H157" s="372"/>
      <c r="I157" s="378"/>
      <c r="J157" s="352"/>
      <c r="K157" s="352"/>
      <c r="L157" s="352"/>
      <c r="N157" s="24"/>
    </row>
    <row r="158" spans="2:14" ht="37" hidden="1" x14ac:dyDescent="0.45">
      <c r="B158" s="370"/>
      <c r="C158" s="370"/>
      <c r="D158" s="375" t="s">
        <v>119</v>
      </c>
      <c r="E158" s="376">
        <v>0.1</v>
      </c>
      <c r="F158" s="379">
        <v>7.4999999999999997E-2</v>
      </c>
      <c r="G158" s="376">
        <v>0.05</v>
      </c>
      <c r="H158" s="372"/>
      <c r="I158" s="372"/>
      <c r="J158" s="352"/>
      <c r="K158" s="352"/>
      <c r="L158" s="352"/>
      <c r="N158" s="24"/>
    </row>
    <row r="159" spans="2:14" ht="37" hidden="1" x14ac:dyDescent="0.45">
      <c r="B159" s="370"/>
      <c r="C159" s="370"/>
      <c r="D159" s="375" t="s">
        <v>120</v>
      </c>
      <c r="E159" s="376">
        <v>0.15</v>
      </c>
      <c r="F159" s="376">
        <v>0.1</v>
      </c>
      <c r="G159" s="377">
        <v>7.4999999999999997E-2</v>
      </c>
      <c r="H159" s="372"/>
      <c r="I159" s="372"/>
      <c r="J159" s="352"/>
      <c r="K159" s="352"/>
      <c r="L159" s="352"/>
      <c r="N159" s="24"/>
    </row>
    <row r="160" spans="2:14" ht="37" hidden="1" x14ac:dyDescent="0.45">
      <c r="B160" s="370"/>
      <c r="C160" s="370"/>
      <c r="D160" s="375" t="s">
        <v>121</v>
      </c>
      <c r="E160" s="376">
        <v>0.3</v>
      </c>
      <c r="F160" s="376">
        <v>0.2</v>
      </c>
      <c r="G160" s="376">
        <v>0.1</v>
      </c>
      <c r="H160" s="372"/>
      <c r="I160" s="372"/>
      <c r="J160" s="352"/>
      <c r="K160" s="352"/>
      <c r="L160" s="352"/>
      <c r="N160" s="24"/>
    </row>
    <row r="161" spans="2:14" ht="18.5" hidden="1" x14ac:dyDescent="0.45">
      <c r="B161" s="370"/>
      <c r="C161" s="370"/>
      <c r="D161" s="371"/>
      <c r="E161" s="371"/>
      <c r="F161" s="371"/>
      <c r="G161" s="371"/>
      <c r="H161" s="371"/>
      <c r="I161" s="371"/>
      <c r="J161" s="352"/>
      <c r="K161" s="352"/>
      <c r="L161" s="352"/>
      <c r="N161" s="24"/>
    </row>
    <row r="162" spans="2:14" ht="18.5" hidden="1" x14ac:dyDescent="0.45">
      <c r="B162" s="370"/>
      <c r="C162" s="370"/>
      <c r="D162" s="765" t="s">
        <v>122</v>
      </c>
      <c r="E162" s="767"/>
      <c r="F162" s="767"/>
      <c r="G162" s="768"/>
      <c r="H162" s="372"/>
      <c r="I162" s="372"/>
      <c r="J162" s="352"/>
      <c r="K162" s="352"/>
      <c r="L162" s="352"/>
      <c r="N162" s="24"/>
    </row>
    <row r="163" spans="2:14" ht="203.5" hidden="1" x14ac:dyDescent="0.45">
      <c r="B163" s="370"/>
      <c r="C163" s="370"/>
      <c r="D163" s="375" t="s">
        <v>123</v>
      </c>
      <c r="E163" s="374" t="s">
        <v>109</v>
      </c>
      <c r="F163" s="374" t="s">
        <v>111</v>
      </c>
      <c r="G163" s="374" t="s">
        <v>114</v>
      </c>
      <c r="H163" s="372"/>
      <c r="I163" s="372"/>
      <c r="J163" s="352"/>
      <c r="K163" s="352"/>
      <c r="L163" s="352"/>
      <c r="N163" s="24"/>
    </row>
    <row r="164" spans="2:14" ht="37" hidden="1" x14ac:dyDescent="0.45">
      <c r="B164" s="370"/>
      <c r="C164" s="370"/>
      <c r="D164" s="375" t="s">
        <v>124</v>
      </c>
      <c r="E164" s="380">
        <v>0</v>
      </c>
      <c r="F164" s="380">
        <v>0</v>
      </c>
      <c r="G164" s="380">
        <v>0</v>
      </c>
      <c r="H164" s="372"/>
      <c r="I164" s="372"/>
      <c r="J164" s="352"/>
      <c r="K164" s="352"/>
      <c r="L164" s="352"/>
      <c r="N164" s="24"/>
    </row>
    <row r="165" spans="2:14" ht="37" hidden="1" x14ac:dyDescent="0.45">
      <c r="B165" s="370"/>
      <c r="C165" s="370"/>
      <c r="D165" s="375" t="s">
        <v>125</v>
      </c>
      <c r="E165" s="379">
        <v>2.5000000000000001E-2</v>
      </c>
      <c r="F165" s="379">
        <v>2.5000000000000001E-2</v>
      </c>
      <c r="G165" s="376">
        <v>0.02</v>
      </c>
      <c r="H165" s="372"/>
      <c r="I165" s="372"/>
      <c r="J165" s="352"/>
      <c r="K165" s="352"/>
      <c r="L165" s="352"/>
      <c r="N165" s="24"/>
    </row>
    <row r="166" spans="2:14" ht="37" hidden="1" x14ac:dyDescent="0.45">
      <c r="B166" s="370"/>
      <c r="C166" s="370"/>
      <c r="D166" s="375" t="s">
        <v>126</v>
      </c>
      <c r="E166" s="376">
        <v>0.05</v>
      </c>
      <c r="F166" s="377">
        <v>0.05</v>
      </c>
      <c r="G166" s="379">
        <v>3.5000000000000003E-2</v>
      </c>
      <c r="H166" s="372"/>
      <c r="I166" s="372"/>
      <c r="J166" s="352"/>
      <c r="K166" s="352"/>
      <c r="L166" s="352"/>
      <c r="N166" s="24"/>
    </row>
    <row r="167" spans="2:14" ht="37" hidden="1" x14ac:dyDescent="0.45">
      <c r="B167" s="370"/>
      <c r="C167" s="370"/>
      <c r="D167" s="375" t="s">
        <v>127</v>
      </c>
      <c r="E167" s="376">
        <v>0.1</v>
      </c>
      <c r="F167" s="376">
        <v>0.1</v>
      </c>
      <c r="G167" s="376">
        <v>0.05</v>
      </c>
      <c r="H167" s="372"/>
      <c r="I167" s="372"/>
      <c r="J167" s="352"/>
      <c r="K167" s="352"/>
      <c r="L167" s="352"/>
      <c r="N167" s="24"/>
    </row>
    <row r="168" spans="2:14" ht="18.5" hidden="1" x14ac:dyDescent="0.45">
      <c r="B168" s="370"/>
      <c r="C168" s="370"/>
      <c r="D168" s="352"/>
      <c r="E168" s="352"/>
      <c r="F168" s="352"/>
      <c r="G168" s="371"/>
      <c r="H168" s="371"/>
      <c r="I168" s="371"/>
      <c r="J168" s="352"/>
      <c r="K168" s="352"/>
      <c r="L168" s="352"/>
      <c r="N168" s="24"/>
    </row>
    <row r="169" spans="2:14" ht="18.5" hidden="1" x14ac:dyDescent="0.45">
      <c r="B169" s="370"/>
      <c r="C169" s="370"/>
      <c r="D169" s="352"/>
      <c r="E169" s="352"/>
      <c r="F169" s="352"/>
      <c r="G169" s="371"/>
      <c r="H169" s="371"/>
      <c r="I169" s="371"/>
      <c r="J169" s="352"/>
      <c r="K169" s="352"/>
      <c r="L169" s="352"/>
      <c r="N169" s="24"/>
    </row>
    <row r="170" spans="2:14" ht="18.5" hidden="1" x14ac:dyDescent="0.45">
      <c r="B170" s="370"/>
      <c r="C170" s="370"/>
      <c r="D170" s="352"/>
      <c r="E170" s="352"/>
      <c r="F170" s="352"/>
      <c r="G170" s="371"/>
      <c r="H170" s="371"/>
      <c r="I170" s="371"/>
      <c r="J170" s="352"/>
      <c r="K170" s="352"/>
      <c r="L170" s="352"/>
      <c r="N170" s="24"/>
    </row>
    <row r="171" spans="2:14" ht="18.5" hidden="1" x14ac:dyDescent="0.45">
      <c r="B171" s="370"/>
      <c r="C171" s="370"/>
      <c r="D171" s="352"/>
      <c r="E171" s="352"/>
      <c r="F171" s="352"/>
      <c r="G171" s="371"/>
      <c r="H171" s="371"/>
      <c r="I171" s="371"/>
      <c r="J171" s="352"/>
      <c r="K171" s="352"/>
      <c r="L171" s="352"/>
      <c r="N171" s="24"/>
    </row>
    <row r="172" spans="2:14" ht="18.5" hidden="1" x14ac:dyDescent="0.45">
      <c r="B172" s="370"/>
      <c r="C172" s="370"/>
      <c r="D172" s="352"/>
      <c r="E172" s="352"/>
      <c r="F172" s="352"/>
      <c r="G172" s="371"/>
      <c r="H172" s="371"/>
      <c r="I172" s="371"/>
      <c r="J172" s="352"/>
      <c r="K172" s="352"/>
      <c r="L172" s="352"/>
      <c r="N172" s="24"/>
    </row>
    <row r="173" spans="2:14" ht="18.5" hidden="1" x14ac:dyDescent="0.45">
      <c r="B173" s="370"/>
      <c r="C173" s="370"/>
      <c r="D173" s="352"/>
      <c r="E173" s="352"/>
      <c r="F173" s="352"/>
      <c r="G173" s="371"/>
      <c r="H173" s="371"/>
      <c r="I173" s="371"/>
      <c r="J173" s="352"/>
      <c r="K173" s="352"/>
      <c r="L173" s="352"/>
      <c r="N173" s="24"/>
    </row>
    <row r="174" spans="2:14" ht="18.5" hidden="1" x14ac:dyDescent="0.45">
      <c r="B174" s="370"/>
      <c r="C174" s="370"/>
      <c r="D174" s="381" t="s">
        <v>128</v>
      </c>
      <c r="E174" s="352"/>
      <c r="F174" s="352"/>
      <c r="G174" s="371"/>
      <c r="H174" s="371"/>
      <c r="I174" s="371"/>
      <c r="J174" s="352"/>
      <c r="K174" s="352"/>
      <c r="L174" s="352"/>
      <c r="N174" s="24"/>
    </row>
    <row r="175" spans="2:14" ht="37" hidden="1" x14ac:dyDescent="0.45">
      <c r="B175" s="370"/>
      <c r="C175" s="370"/>
      <c r="D175" s="758" t="s">
        <v>129</v>
      </c>
      <c r="E175" s="382" t="s">
        <v>109</v>
      </c>
      <c r="F175" s="382" t="s">
        <v>130</v>
      </c>
      <c r="G175" s="371"/>
      <c r="H175" s="371"/>
      <c r="I175" s="371"/>
      <c r="J175" s="352"/>
      <c r="K175" s="352"/>
      <c r="L175" s="352"/>
      <c r="N175" s="24"/>
    </row>
    <row r="176" spans="2:14" ht="37" hidden="1" x14ac:dyDescent="0.45">
      <c r="B176" s="370"/>
      <c r="C176" s="370"/>
      <c r="D176" s="759"/>
      <c r="E176" s="382" t="s">
        <v>111</v>
      </c>
      <c r="F176" s="383" t="s">
        <v>131</v>
      </c>
      <c r="G176" s="371"/>
      <c r="H176" s="371"/>
      <c r="I176" s="371"/>
      <c r="J176" s="352"/>
      <c r="K176" s="352"/>
      <c r="L176" s="352"/>
      <c r="N176" s="24"/>
    </row>
    <row r="177" spans="2:14" ht="37" hidden="1" x14ac:dyDescent="0.45">
      <c r="B177" s="370"/>
      <c r="C177" s="370"/>
      <c r="D177" s="760"/>
      <c r="E177" s="382" t="s">
        <v>114</v>
      </c>
      <c r="F177" s="383" t="s">
        <v>132</v>
      </c>
      <c r="G177" s="371"/>
      <c r="H177" s="371"/>
      <c r="I177" s="371"/>
      <c r="J177" s="352"/>
      <c r="K177" s="352"/>
      <c r="L177" s="352"/>
      <c r="N177" s="24"/>
    </row>
    <row r="178" spans="2:14" ht="18.5" hidden="1" x14ac:dyDescent="0.45">
      <c r="B178" s="370"/>
      <c r="C178" s="370"/>
      <c r="D178" s="352"/>
      <c r="E178" s="352"/>
      <c r="F178" s="352"/>
      <c r="G178" s="371"/>
      <c r="H178" s="371"/>
      <c r="I178" s="371"/>
      <c r="J178" s="352"/>
      <c r="K178" s="352"/>
      <c r="L178" s="352"/>
      <c r="N178" s="24"/>
    </row>
    <row r="179" spans="2:14" ht="13.5" hidden="1" customHeight="1" x14ac:dyDescent="0.45">
      <c r="B179" s="352"/>
      <c r="C179" s="352"/>
      <c r="D179" s="352"/>
      <c r="E179" s="352"/>
      <c r="F179" s="352"/>
      <c r="G179" s="352"/>
      <c r="H179" s="352"/>
      <c r="I179" s="352"/>
      <c r="J179" s="352"/>
      <c r="K179" s="352"/>
      <c r="L179" s="352"/>
      <c r="N179" s="24"/>
    </row>
    <row r="180" spans="2:14" ht="10.5" hidden="1" customHeight="1" x14ac:dyDescent="0.45">
      <c r="B180" s="352"/>
      <c r="C180" s="352"/>
      <c r="D180" s="352"/>
      <c r="E180" s="352"/>
      <c r="F180" s="352"/>
      <c r="G180" s="352"/>
      <c r="H180" s="352"/>
      <c r="I180" s="352"/>
      <c r="J180" s="352"/>
      <c r="K180" s="352"/>
      <c r="L180" s="352"/>
      <c r="N180" s="24"/>
    </row>
    <row r="181" spans="2:14" ht="18.5" hidden="1" x14ac:dyDescent="0.45">
      <c r="B181" s="352"/>
      <c r="C181" s="352"/>
      <c r="D181" s="352"/>
      <c r="E181" s="352"/>
      <c r="F181" s="352"/>
      <c r="G181" s="352"/>
      <c r="H181" s="352"/>
      <c r="I181" s="352"/>
      <c r="J181" s="352"/>
      <c r="K181" s="352"/>
      <c r="L181" s="352"/>
      <c r="N181" s="24"/>
    </row>
    <row r="182" spans="2:14" ht="18.5" hidden="1" x14ac:dyDescent="0.45">
      <c r="B182" s="352"/>
      <c r="C182" s="352"/>
      <c r="D182" s="352"/>
      <c r="E182" s="352"/>
      <c r="F182" s="352"/>
      <c r="G182" s="352"/>
      <c r="H182" s="352"/>
      <c r="I182" s="352"/>
      <c r="J182" s="352"/>
      <c r="K182" s="352"/>
      <c r="L182" s="352"/>
      <c r="N182" s="24"/>
    </row>
    <row r="183" spans="2:14" ht="18.5" hidden="1" x14ac:dyDescent="0.45">
      <c r="B183" s="352" t="s">
        <v>133</v>
      </c>
      <c r="C183" s="352"/>
      <c r="D183" s="352"/>
      <c r="E183" s="352"/>
      <c r="F183" s="352"/>
      <c r="G183" s="352"/>
      <c r="H183" s="352"/>
      <c r="I183" s="352"/>
      <c r="J183" s="352"/>
      <c r="K183" s="352"/>
      <c r="L183" s="352"/>
      <c r="N183" s="24"/>
    </row>
    <row r="184" spans="2:14" hidden="1" x14ac:dyDescent="0.35">
      <c r="N184" s="24"/>
    </row>
    <row r="185" spans="2:14" hidden="1" x14ac:dyDescent="0.35">
      <c r="B185" s="24" t="s">
        <v>134</v>
      </c>
      <c r="C185" s="720">
        <v>25000</v>
      </c>
      <c r="N185" s="24"/>
    </row>
    <row r="186" spans="2:14" hidden="1" x14ac:dyDescent="0.35">
      <c r="N186" s="24"/>
    </row>
    <row r="187" spans="2:14" hidden="1" x14ac:dyDescent="0.35">
      <c r="B187" s="24" t="s">
        <v>135</v>
      </c>
      <c r="C187" s="719" t="e">
        <f>IF('Rents &amp; Affordability'!V48&gt;0.4,25000,0)</f>
        <v>#DIV/0!</v>
      </c>
      <c r="N187" s="24"/>
    </row>
    <row r="188" spans="2:14" hidden="1" x14ac:dyDescent="0.35">
      <c r="N188" s="24"/>
    </row>
    <row r="189" spans="2:14" hidden="1" x14ac:dyDescent="0.35">
      <c r="B189" s="24" t="s">
        <v>136</v>
      </c>
      <c r="C189" s="719">
        <f>IF(K33&gt;15,25000,0)</f>
        <v>25000</v>
      </c>
      <c r="N189" s="24"/>
    </row>
    <row r="190" spans="2:14" hidden="1" x14ac:dyDescent="0.35">
      <c r="N190" s="24"/>
    </row>
    <row r="191" spans="2:14" hidden="1" x14ac:dyDescent="0.35">
      <c r="C191" s="721" t="e">
        <f>SUM(C185:C190)</f>
        <v>#DIV/0!</v>
      </c>
      <c r="N191" s="24"/>
    </row>
    <row r="192" spans="2:14" hidden="1" x14ac:dyDescent="0.35">
      <c r="N192" s="24"/>
    </row>
    <row r="193" spans="2:14" hidden="1" x14ac:dyDescent="0.35">
      <c r="N193" s="24"/>
    </row>
    <row r="194" spans="2:14" hidden="1" x14ac:dyDescent="0.35">
      <c r="N194" s="24"/>
    </row>
    <row r="195" spans="2:14" hidden="1" x14ac:dyDescent="0.35">
      <c r="N195" s="24"/>
    </row>
    <row r="196" spans="2:14" ht="29" hidden="1" x14ac:dyDescent="0.35">
      <c r="B196" s="182" t="s">
        <v>137</v>
      </c>
      <c r="C196" s="719">
        <f>0.15*'Project Budget '!F20</f>
        <v>0</v>
      </c>
      <c r="E196" s="719" t="e">
        <f>+IF(C191&gt;C196,C196,C191)</f>
        <v>#DIV/0!</v>
      </c>
      <c r="N196" s="24"/>
    </row>
    <row r="197" spans="2:14" hidden="1" x14ac:dyDescent="0.35">
      <c r="E197" s="719"/>
      <c r="N197" s="24"/>
    </row>
    <row r="198" spans="2:14" ht="29" hidden="1" x14ac:dyDescent="0.35">
      <c r="B198" s="182" t="s">
        <v>138</v>
      </c>
      <c r="C198" s="719">
        <f>0.3*'Project Budget '!F20</f>
        <v>0</v>
      </c>
      <c r="E198" s="719" t="e">
        <f>+IF(C191&gt;C198,C198,C191)</f>
        <v>#DIV/0!</v>
      </c>
      <c r="N198" s="24"/>
    </row>
    <row r="199" spans="2:14" hidden="1" x14ac:dyDescent="0.35">
      <c r="E199" s="719"/>
      <c r="N199" s="24"/>
    </row>
    <row r="200" spans="2:14" ht="29" hidden="1" x14ac:dyDescent="0.35">
      <c r="B200" s="182" t="s">
        <v>139</v>
      </c>
      <c r="C200" s="719">
        <f>0.4*'Project Budget '!F20</f>
        <v>0</v>
      </c>
      <c r="E200" s="719" t="e">
        <f>+IF(C191&gt;C200,C200,C191)</f>
        <v>#DIV/0!</v>
      </c>
      <c r="N200" s="24"/>
    </row>
    <row r="201" spans="2:14" hidden="1" x14ac:dyDescent="0.35">
      <c r="N201" s="24"/>
    </row>
    <row r="202" spans="2:14" hidden="1" x14ac:dyDescent="0.35">
      <c r="N202" s="24"/>
    </row>
    <row r="203" spans="2:14" hidden="1" x14ac:dyDescent="0.35">
      <c r="N203" s="24"/>
    </row>
    <row r="204" spans="2:14" hidden="1" x14ac:dyDescent="0.35">
      <c r="N204" s="24"/>
    </row>
    <row r="205" spans="2:14" hidden="1" x14ac:dyDescent="0.35">
      <c r="N205" s="24"/>
    </row>
    <row r="206" spans="2:14" hidden="1" x14ac:dyDescent="0.35">
      <c r="N206" s="24"/>
    </row>
    <row r="207" spans="2:14" hidden="1" x14ac:dyDescent="0.35">
      <c r="N207" s="24"/>
    </row>
    <row r="208" spans="2:14" hidden="1" x14ac:dyDescent="0.35">
      <c r="N208" s="24"/>
    </row>
    <row r="209" spans="14:14" hidden="1" x14ac:dyDescent="0.35">
      <c r="N209" s="24"/>
    </row>
    <row r="210" spans="14:14" hidden="1" x14ac:dyDescent="0.35">
      <c r="N210" s="24"/>
    </row>
    <row r="211" spans="14:14" hidden="1" x14ac:dyDescent="0.35">
      <c r="N211" s="24"/>
    </row>
    <row r="212" spans="14:14" hidden="1" x14ac:dyDescent="0.35">
      <c r="N212" s="24"/>
    </row>
    <row r="213" spans="14:14" hidden="1" x14ac:dyDescent="0.35">
      <c r="N213" s="24"/>
    </row>
    <row r="214" spans="14:14" hidden="1" x14ac:dyDescent="0.35">
      <c r="N214" s="24"/>
    </row>
    <row r="215" spans="14:14" hidden="1" x14ac:dyDescent="0.35">
      <c r="N215" s="24"/>
    </row>
    <row r="216" spans="14:14" hidden="1" x14ac:dyDescent="0.35">
      <c r="N216" s="24"/>
    </row>
    <row r="217" spans="14:14" hidden="1" x14ac:dyDescent="0.35">
      <c r="N217" s="24"/>
    </row>
    <row r="218" spans="14:14" hidden="1" x14ac:dyDescent="0.35">
      <c r="N218" s="24"/>
    </row>
    <row r="219" spans="14:14" x14ac:dyDescent="0.35">
      <c r="N219" s="24"/>
    </row>
    <row r="220" spans="14:14" x14ac:dyDescent="0.35">
      <c r="N220" s="24"/>
    </row>
    <row r="221" spans="14:14" x14ac:dyDescent="0.35">
      <c r="N221" s="24"/>
    </row>
    <row r="222" spans="14:14" x14ac:dyDescent="0.35">
      <c r="N222" s="24"/>
    </row>
    <row r="223" spans="14:14" x14ac:dyDescent="0.35">
      <c r="N223" s="24"/>
    </row>
    <row r="224" spans="14:14" x14ac:dyDescent="0.35">
      <c r="N224" s="24"/>
    </row>
    <row r="225" spans="14:14" x14ac:dyDescent="0.35">
      <c r="N225" s="24"/>
    </row>
    <row r="226" spans="14:14" x14ac:dyDescent="0.35">
      <c r="N226" s="24"/>
    </row>
    <row r="227" spans="14:14" x14ac:dyDescent="0.35">
      <c r="N227" s="24"/>
    </row>
    <row r="228" spans="14:14" x14ac:dyDescent="0.35">
      <c r="N228" s="24"/>
    </row>
    <row r="229" spans="14:14" x14ac:dyDescent="0.35">
      <c r="N229" s="24"/>
    </row>
    <row r="230" spans="14:14" x14ac:dyDescent="0.35">
      <c r="N230" s="24"/>
    </row>
    <row r="231" spans="14:14" x14ac:dyDescent="0.35">
      <c r="N231" s="24"/>
    </row>
    <row r="232" spans="14:14" x14ac:dyDescent="0.35">
      <c r="N232" s="24"/>
    </row>
    <row r="233" spans="14:14" x14ac:dyDescent="0.35">
      <c r="N233" s="24"/>
    </row>
    <row r="234" spans="14:14" x14ac:dyDescent="0.35">
      <c r="N234" s="24"/>
    </row>
    <row r="235" spans="14:14" x14ac:dyDescent="0.35">
      <c r="N235" s="24"/>
    </row>
    <row r="236" spans="14:14" x14ac:dyDescent="0.35">
      <c r="N236" s="24"/>
    </row>
    <row r="237" spans="14:14" x14ac:dyDescent="0.35">
      <c r="N237" s="24"/>
    </row>
    <row r="238" spans="14:14" x14ac:dyDescent="0.35">
      <c r="N238" s="24"/>
    </row>
    <row r="239" spans="14:14" x14ac:dyDescent="0.35">
      <c r="N239" s="24"/>
    </row>
    <row r="240" spans="14:14" x14ac:dyDescent="0.35">
      <c r="N240" s="24"/>
    </row>
    <row r="241" spans="14:14" x14ac:dyDescent="0.35">
      <c r="N241" s="24"/>
    </row>
    <row r="242" spans="14:14" x14ac:dyDescent="0.35">
      <c r="N242" s="24"/>
    </row>
    <row r="243" spans="14:14" x14ac:dyDescent="0.35">
      <c r="N243" s="24"/>
    </row>
    <row r="244" spans="14:14" x14ac:dyDescent="0.35">
      <c r="N244" s="24"/>
    </row>
    <row r="245" spans="14:14" x14ac:dyDescent="0.35">
      <c r="N245" s="24"/>
    </row>
    <row r="246" spans="14:14" x14ac:dyDescent="0.35">
      <c r="N246" s="24"/>
    </row>
    <row r="247" spans="14:14" x14ac:dyDescent="0.35">
      <c r="N247" s="24"/>
    </row>
    <row r="248" spans="14:14" x14ac:dyDescent="0.35">
      <c r="N248" s="24"/>
    </row>
    <row r="249" spans="14:14" x14ac:dyDescent="0.35">
      <c r="N249" s="24"/>
    </row>
    <row r="250" spans="14:14" x14ac:dyDescent="0.35">
      <c r="N250" s="24"/>
    </row>
    <row r="251" spans="14:14" x14ac:dyDescent="0.35">
      <c r="N251" s="24"/>
    </row>
    <row r="252" spans="14:14" x14ac:dyDescent="0.35">
      <c r="N252" s="24"/>
    </row>
    <row r="253" spans="14:14" x14ac:dyDescent="0.35">
      <c r="N253" s="24"/>
    </row>
    <row r="254" spans="14:14" x14ac:dyDescent="0.35">
      <c r="N254" s="24"/>
    </row>
    <row r="255" spans="14:14" x14ac:dyDescent="0.35">
      <c r="N255" s="24"/>
    </row>
    <row r="256" spans="14:14" x14ac:dyDescent="0.35">
      <c r="N256" s="24"/>
    </row>
    <row r="257" spans="14:14" x14ac:dyDescent="0.35">
      <c r="N257" s="24"/>
    </row>
    <row r="258" spans="14:14" x14ac:dyDescent="0.35">
      <c r="N258" s="24"/>
    </row>
    <row r="259" spans="14:14" x14ac:dyDescent="0.35">
      <c r="N259" s="24"/>
    </row>
    <row r="260" spans="14:14" x14ac:dyDescent="0.35">
      <c r="N260" s="24"/>
    </row>
    <row r="261" spans="14:14" x14ac:dyDescent="0.35">
      <c r="N261" s="24"/>
    </row>
    <row r="262" spans="14:14" x14ac:dyDescent="0.35">
      <c r="N262" s="24"/>
    </row>
    <row r="263" spans="14:14" x14ac:dyDescent="0.35">
      <c r="N263" s="24"/>
    </row>
    <row r="264" spans="14:14" x14ac:dyDescent="0.35">
      <c r="N264" s="24"/>
    </row>
    <row r="265" spans="14:14" x14ac:dyDescent="0.35">
      <c r="N265" s="24"/>
    </row>
    <row r="266" spans="14:14" x14ac:dyDescent="0.35">
      <c r="N266" s="24"/>
    </row>
    <row r="267" spans="14:14" x14ac:dyDescent="0.35">
      <c r="N267" s="24"/>
    </row>
    <row r="268" spans="14:14" x14ac:dyDescent="0.35">
      <c r="N268" s="24"/>
    </row>
    <row r="269" spans="14:14" x14ac:dyDescent="0.35">
      <c r="N269" s="24"/>
    </row>
    <row r="270" spans="14:14" x14ac:dyDescent="0.35">
      <c r="N270" s="24"/>
    </row>
    <row r="271" spans="14:14" x14ac:dyDescent="0.35">
      <c r="N271" s="24"/>
    </row>
    <row r="272" spans="14:14" x14ac:dyDescent="0.35">
      <c r="N272" s="24"/>
    </row>
    <row r="273" spans="14:14" x14ac:dyDescent="0.35">
      <c r="N273" s="24"/>
    </row>
    <row r="274" spans="14:14" x14ac:dyDescent="0.35">
      <c r="N274" s="24"/>
    </row>
    <row r="275" spans="14:14" x14ac:dyDescent="0.35">
      <c r="N275" s="24"/>
    </row>
    <row r="276" spans="14:14" x14ac:dyDescent="0.35">
      <c r="N276" s="24"/>
    </row>
    <row r="277" spans="14:14" x14ac:dyDescent="0.35">
      <c r="N277" s="24"/>
    </row>
    <row r="278" spans="14:14" x14ac:dyDescent="0.35">
      <c r="N278" s="24"/>
    </row>
    <row r="279" spans="14:14" x14ac:dyDescent="0.35">
      <c r="N279" s="24"/>
    </row>
    <row r="280" spans="14:14" x14ac:dyDescent="0.35">
      <c r="N280" s="24"/>
    </row>
    <row r="281" spans="14:14" x14ac:dyDescent="0.35">
      <c r="N281" s="24"/>
    </row>
    <row r="282" spans="14:14" x14ac:dyDescent="0.35">
      <c r="N282" s="24"/>
    </row>
    <row r="283" spans="14:14" x14ac:dyDescent="0.35">
      <c r="N283" s="24"/>
    </row>
    <row r="284" spans="14:14" x14ac:dyDescent="0.35">
      <c r="N284" s="24"/>
    </row>
    <row r="285" spans="14:14" x14ac:dyDescent="0.35">
      <c r="N285" s="24"/>
    </row>
    <row r="286" spans="14:14" x14ac:dyDescent="0.35">
      <c r="N286" s="24"/>
    </row>
    <row r="287" spans="14:14" x14ac:dyDescent="0.35">
      <c r="N287" s="24"/>
    </row>
    <row r="288" spans="14:14" x14ac:dyDescent="0.35">
      <c r="N288" s="24"/>
    </row>
    <row r="289" spans="14:14" x14ac:dyDescent="0.35">
      <c r="N289" s="24"/>
    </row>
    <row r="290" spans="14:14" x14ac:dyDescent="0.35">
      <c r="N290" s="24"/>
    </row>
    <row r="291" spans="14:14" x14ac:dyDescent="0.35">
      <c r="N291" s="24"/>
    </row>
    <row r="292" spans="14:14" x14ac:dyDescent="0.35">
      <c r="N292" s="24"/>
    </row>
    <row r="293" spans="14:14" x14ac:dyDescent="0.35">
      <c r="N293" s="24"/>
    </row>
    <row r="294" spans="14:14" x14ac:dyDescent="0.35">
      <c r="N294" s="24"/>
    </row>
    <row r="295" spans="14:14" x14ac:dyDescent="0.35">
      <c r="N295" s="24"/>
    </row>
    <row r="296" spans="14:14" x14ac:dyDescent="0.35">
      <c r="N296" s="24"/>
    </row>
    <row r="297" spans="14:14" x14ac:dyDescent="0.35">
      <c r="N297" s="24"/>
    </row>
    <row r="298" spans="14:14" x14ac:dyDescent="0.35">
      <c r="N298" s="24"/>
    </row>
    <row r="299" spans="14:14" x14ac:dyDescent="0.35">
      <c r="N299" s="24"/>
    </row>
    <row r="300" spans="14:14" x14ac:dyDescent="0.35">
      <c r="N300" s="24"/>
    </row>
    <row r="301" spans="14:14" x14ac:dyDescent="0.35">
      <c r="N301" s="24"/>
    </row>
    <row r="302" spans="14:14" x14ac:dyDescent="0.35">
      <c r="N302" s="24"/>
    </row>
    <row r="303" spans="14:14" x14ac:dyDescent="0.35">
      <c r="N303" s="24"/>
    </row>
    <row r="304" spans="14:14" x14ac:dyDescent="0.35">
      <c r="N304" s="24"/>
    </row>
    <row r="305" spans="14:14" x14ac:dyDescent="0.35">
      <c r="N305" s="24"/>
    </row>
    <row r="306" spans="14:14" x14ac:dyDescent="0.35">
      <c r="N306" s="24"/>
    </row>
    <row r="307" spans="14:14" x14ac:dyDescent="0.35">
      <c r="N307" s="24"/>
    </row>
    <row r="308" spans="14:14" x14ac:dyDescent="0.35">
      <c r="N308" s="24"/>
    </row>
    <row r="309" spans="14:14" x14ac:dyDescent="0.35">
      <c r="N309" s="24"/>
    </row>
    <row r="310" spans="14:14" x14ac:dyDescent="0.35">
      <c r="N310" s="24"/>
    </row>
    <row r="311" spans="14:14" x14ac:dyDescent="0.35">
      <c r="N311" s="24"/>
    </row>
    <row r="312" spans="14:14" x14ac:dyDescent="0.35">
      <c r="N312" s="24"/>
    </row>
    <row r="313" spans="14:14" x14ac:dyDescent="0.35">
      <c r="N313" s="24"/>
    </row>
    <row r="314" spans="14:14" x14ac:dyDescent="0.35">
      <c r="N314" s="24"/>
    </row>
    <row r="315" spans="14:14" x14ac:dyDescent="0.35">
      <c r="N315" s="24"/>
    </row>
    <row r="316" spans="14:14" x14ac:dyDescent="0.35">
      <c r="N316" s="24"/>
    </row>
    <row r="317" spans="14:14" x14ac:dyDescent="0.35">
      <c r="N317" s="24"/>
    </row>
    <row r="318" spans="14:14" x14ac:dyDescent="0.35">
      <c r="N318" s="24"/>
    </row>
    <row r="319" spans="14:14" x14ac:dyDescent="0.35">
      <c r="N319" s="24"/>
    </row>
    <row r="320" spans="14:14" x14ac:dyDescent="0.35">
      <c r="N320" s="24"/>
    </row>
    <row r="321" spans="14:14" x14ac:dyDescent="0.35">
      <c r="N321" s="24"/>
    </row>
    <row r="322" spans="14:14" x14ac:dyDescent="0.35">
      <c r="N322" s="24"/>
    </row>
    <row r="323" spans="14:14" x14ac:dyDescent="0.35">
      <c r="N323" s="24"/>
    </row>
    <row r="324" spans="14:14" x14ac:dyDescent="0.35">
      <c r="N324" s="24"/>
    </row>
    <row r="325" spans="14:14" x14ac:dyDescent="0.35">
      <c r="N325" s="24"/>
    </row>
    <row r="326" spans="14:14" x14ac:dyDescent="0.35">
      <c r="N326" s="24"/>
    </row>
    <row r="327" spans="14:14" x14ac:dyDescent="0.35">
      <c r="N327" s="24"/>
    </row>
    <row r="328" spans="14:14" x14ac:dyDescent="0.35">
      <c r="N328" s="24"/>
    </row>
    <row r="329" spans="14:14" x14ac:dyDescent="0.35">
      <c r="N329" s="24"/>
    </row>
    <row r="330" spans="14:14" x14ac:dyDescent="0.35">
      <c r="N330" s="24"/>
    </row>
    <row r="331" spans="14:14" x14ac:dyDescent="0.35">
      <c r="N331" s="24"/>
    </row>
    <row r="332" spans="14:14" x14ac:dyDescent="0.35">
      <c r="N332" s="24"/>
    </row>
    <row r="333" spans="14:14" x14ac:dyDescent="0.35">
      <c r="N333" s="24"/>
    </row>
    <row r="334" spans="14:14" x14ac:dyDescent="0.35">
      <c r="N334" s="24"/>
    </row>
    <row r="335" spans="14:14" x14ac:dyDescent="0.35">
      <c r="N335" s="24"/>
    </row>
    <row r="336" spans="14:14" x14ac:dyDescent="0.35">
      <c r="N336" s="24"/>
    </row>
    <row r="337" spans="14:14" x14ac:dyDescent="0.35">
      <c r="N337" s="24"/>
    </row>
    <row r="338" spans="14:14" x14ac:dyDescent="0.35">
      <c r="N338" s="24"/>
    </row>
    <row r="339" spans="14:14" x14ac:dyDescent="0.35">
      <c r="N339" s="24"/>
    </row>
    <row r="340" spans="14:14" x14ac:dyDescent="0.35">
      <c r="N340" s="24"/>
    </row>
    <row r="341" spans="14:14" x14ac:dyDescent="0.35">
      <c r="N341" s="24"/>
    </row>
    <row r="342" spans="14:14" x14ac:dyDescent="0.35">
      <c r="N342" s="24"/>
    </row>
    <row r="343" spans="14:14" x14ac:dyDescent="0.35">
      <c r="N343" s="24"/>
    </row>
    <row r="344" spans="14:14" x14ac:dyDescent="0.35">
      <c r="N344" s="24"/>
    </row>
    <row r="345" spans="14:14" x14ac:dyDescent="0.35">
      <c r="N345" s="24"/>
    </row>
    <row r="346" spans="14:14" x14ac:dyDescent="0.35">
      <c r="N346" s="24"/>
    </row>
    <row r="347" spans="14:14" x14ac:dyDescent="0.35">
      <c r="N347" s="24"/>
    </row>
    <row r="348" spans="14:14" x14ac:dyDescent="0.35">
      <c r="N348" s="24"/>
    </row>
    <row r="349" spans="14:14" x14ac:dyDescent="0.35">
      <c r="N349" s="24"/>
    </row>
    <row r="350" spans="14:14" x14ac:dyDescent="0.35">
      <c r="N350" s="24"/>
    </row>
    <row r="351" spans="14:14" x14ac:dyDescent="0.35">
      <c r="N351" s="24"/>
    </row>
    <row r="352" spans="14:14" x14ac:dyDescent="0.35">
      <c r="N352" s="24"/>
    </row>
    <row r="353" spans="14:14" x14ac:dyDescent="0.35">
      <c r="N353" s="24"/>
    </row>
    <row r="354" spans="14:14" x14ac:dyDescent="0.35">
      <c r="N354" s="24"/>
    </row>
    <row r="355" spans="14:14" x14ac:dyDescent="0.35">
      <c r="N355" s="24"/>
    </row>
    <row r="356" spans="14:14" x14ac:dyDescent="0.35">
      <c r="N356" s="24"/>
    </row>
    <row r="357" spans="14:14" x14ac:dyDescent="0.35">
      <c r="N357" s="24"/>
    </row>
    <row r="358" spans="14:14" x14ac:dyDescent="0.35">
      <c r="N358" s="24"/>
    </row>
    <row r="359" spans="14:14" x14ac:dyDescent="0.35">
      <c r="N359" s="24"/>
    </row>
    <row r="360" spans="14:14" x14ac:dyDescent="0.35">
      <c r="N360" s="24"/>
    </row>
    <row r="361" spans="14:14" x14ac:dyDescent="0.35">
      <c r="N361" s="24"/>
    </row>
    <row r="362" spans="14:14" x14ac:dyDescent="0.35">
      <c r="N362" s="24"/>
    </row>
    <row r="363" spans="14:14" x14ac:dyDescent="0.35">
      <c r="N363" s="24"/>
    </row>
    <row r="364" spans="14:14" x14ac:dyDescent="0.35">
      <c r="N364" s="24"/>
    </row>
    <row r="365" spans="14:14" x14ac:dyDescent="0.35">
      <c r="N365" s="24"/>
    </row>
    <row r="366" spans="14:14" x14ac:dyDescent="0.35">
      <c r="N366" s="24"/>
    </row>
    <row r="367" spans="14:14" x14ac:dyDescent="0.35">
      <c r="N367" s="24"/>
    </row>
    <row r="368" spans="14:14" x14ac:dyDescent="0.35">
      <c r="N368" s="24"/>
    </row>
    <row r="369" spans="14:14" x14ac:dyDescent="0.35">
      <c r="N369" s="24"/>
    </row>
    <row r="370" spans="14:14" x14ac:dyDescent="0.35">
      <c r="N370" s="24"/>
    </row>
    <row r="371" spans="14:14" x14ac:dyDescent="0.35">
      <c r="N371" s="24"/>
    </row>
    <row r="372" spans="14:14" x14ac:dyDescent="0.35">
      <c r="N372" s="24"/>
    </row>
    <row r="373" spans="14:14" x14ac:dyDescent="0.35">
      <c r="N373" s="24"/>
    </row>
    <row r="374" spans="14:14" x14ac:dyDescent="0.35">
      <c r="N374" s="24"/>
    </row>
    <row r="375" spans="14:14" x14ac:dyDescent="0.35">
      <c r="N375" s="24"/>
    </row>
    <row r="376" spans="14:14" x14ac:dyDescent="0.35">
      <c r="N376" s="24"/>
    </row>
    <row r="377" spans="14:14" x14ac:dyDescent="0.35">
      <c r="N377" s="24"/>
    </row>
    <row r="378" spans="14:14" x14ac:dyDescent="0.35">
      <c r="N378" s="24"/>
    </row>
    <row r="379" spans="14:14" x14ac:dyDescent="0.35">
      <c r="N379" s="24"/>
    </row>
    <row r="380" spans="14:14" x14ac:dyDescent="0.35">
      <c r="N380" s="24"/>
    </row>
    <row r="381" spans="14:14" x14ac:dyDescent="0.35">
      <c r="N381" s="24"/>
    </row>
    <row r="382" spans="14:14" x14ac:dyDescent="0.35">
      <c r="N382" s="24"/>
    </row>
    <row r="383" spans="14:14" x14ac:dyDescent="0.35">
      <c r="N383" s="24"/>
    </row>
    <row r="384" spans="14:14" x14ac:dyDescent="0.35">
      <c r="N384" s="24"/>
    </row>
    <row r="385" spans="14:14" x14ac:dyDescent="0.35">
      <c r="N385" s="24"/>
    </row>
    <row r="386" spans="14:14" x14ac:dyDescent="0.35">
      <c r="N386" s="24"/>
    </row>
    <row r="387" spans="14:14" x14ac:dyDescent="0.35">
      <c r="N387" s="24"/>
    </row>
    <row r="388" spans="14:14" x14ac:dyDescent="0.35">
      <c r="N388" s="24"/>
    </row>
    <row r="389" spans="14:14" x14ac:dyDescent="0.35">
      <c r="N389" s="24"/>
    </row>
  </sheetData>
  <sheetProtection algorithmName="SHA-512" hashValue="vco8Slnctazni8wGelEKdBFuO+AbGtMUHX2BUboCEJDU/DQ2XZe4bBiF+Vsd8ZS4F6HGv+1D4IFMWjdnDDFf2Q==" saltValue="YVKxf/BF3TdM0br0n2UeuQ==" spinCount="100000" sheet="1" objects="1" scenarios="1"/>
  <mergeCells count="39">
    <mergeCell ref="B10:I10"/>
    <mergeCell ref="A2:N2"/>
    <mergeCell ref="A8:A132"/>
    <mergeCell ref="N8:N132"/>
    <mergeCell ref="B11:E11"/>
    <mergeCell ref="B18:E18"/>
    <mergeCell ref="B26:E26"/>
    <mergeCell ref="B33:E33"/>
    <mergeCell ref="B41:E41"/>
    <mergeCell ref="B50:E50"/>
    <mergeCell ref="B98:E98"/>
    <mergeCell ref="B54:E54"/>
    <mergeCell ref="B58:E58"/>
    <mergeCell ref="B62:E62"/>
    <mergeCell ref="B66:E66"/>
    <mergeCell ref="I115:K115"/>
    <mergeCell ref="D175:D177"/>
    <mergeCell ref="B104:E104"/>
    <mergeCell ref="B108:L108"/>
    <mergeCell ref="D149:G149"/>
    <mergeCell ref="D155:G155"/>
    <mergeCell ref="D162:G162"/>
    <mergeCell ref="B135:L135"/>
    <mergeCell ref="B143:L143"/>
    <mergeCell ref="I111:K111"/>
    <mergeCell ref="I113:K113"/>
    <mergeCell ref="I120:K120"/>
    <mergeCell ref="I112:K112"/>
    <mergeCell ref="B25:E25"/>
    <mergeCell ref="B32:E32"/>
    <mergeCell ref="I110:K110"/>
    <mergeCell ref="B90:E90"/>
    <mergeCell ref="B91:E91"/>
    <mergeCell ref="B70:E70"/>
    <mergeCell ref="B74:E74"/>
    <mergeCell ref="B78:E78"/>
    <mergeCell ref="B82:E82"/>
    <mergeCell ref="B86:E86"/>
    <mergeCell ref="B103:E103"/>
  </mergeCells>
  <dataValidations count="11">
    <dataValidation type="list" allowBlank="1" showInputMessage="1" showErrorMessage="1" sqref="I91" xr:uid="{00000000-0002-0000-0100-000001000000}">
      <formula1>C$92:C$96</formula1>
    </dataValidation>
    <dataValidation type="list" allowBlank="1" showInputMessage="1" showErrorMessage="1" sqref="I18" xr:uid="{00000000-0002-0000-0100-000003000000}">
      <formula1>$C$19:$C$23</formula1>
    </dataValidation>
    <dataValidation type="list" allowBlank="1" showInputMessage="1" showErrorMessage="1" sqref="I41" xr:uid="{00000000-0002-0000-0100-000004000000}">
      <formula1>$C$42:$C$47</formula1>
    </dataValidation>
    <dataValidation type="list" allowBlank="1" showInputMessage="1" showErrorMessage="1" sqref="I50 I86 I82 I78 I74 I70 I66 I62 I58 I54" xr:uid="{00000000-0002-0000-0100-000005000000}">
      <formula1>$C$51:$C$52</formula1>
    </dataValidation>
    <dataValidation type="list" allowBlank="1" showInputMessage="1" showErrorMessage="1" sqref="I98" xr:uid="{00000000-0002-0000-0100-000006000000}">
      <formula1>$C$99:$C$101</formula1>
    </dataValidation>
    <dataValidation type="list" allowBlank="1" sqref="C110" xr:uid="{00000000-0002-0000-0100-000007000000}">
      <formula1>$F$81:$F$83</formula1>
    </dataValidation>
    <dataValidation allowBlank="1" sqref="I121:I122 I110" xr:uid="{00000000-0002-0000-0100-000009000000}"/>
    <dataValidation type="list" allowBlank="1" sqref="E110" xr:uid="{00000000-0002-0000-0100-00000A000000}">
      <formula1>$B$146:$B$148</formula1>
    </dataValidation>
    <dataValidation type="list" allowBlank="1" showInputMessage="1" showErrorMessage="1" sqref="I11" xr:uid="{00000000-0002-0000-0100-00000B000000}">
      <formula1>$C$12:$C$16</formula1>
    </dataValidation>
    <dataValidation type="list" allowBlank="1" showInputMessage="1" showErrorMessage="1" sqref="I26" xr:uid="{00000000-0002-0000-0100-00000C000000}">
      <formula1>$C$27:$C$30</formula1>
    </dataValidation>
    <dataValidation type="list" allowBlank="1" showInputMessage="1" showErrorMessage="1" sqref="I33" xr:uid="{00000000-0002-0000-0100-000002000000}">
      <formula1>$C$34:$C$39</formula1>
    </dataValidation>
  </dataValidations>
  <hyperlinks>
    <hyperlink ref="B25" r:id="rId1" display="Accessibility" xr:uid="{00000000-0004-0000-0100-000000000000}"/>
    <hyperlink ref="B32:E32" r:id="rId2" display="Environmental Efficiency  (Click here for detailed NHCF Requirements)" xr:uid="{00000000-0004-0000-0100-000001000000}"/>
    <hyperlink ref="B4" r:id="rId3" xr:uid="{00000000-0004-0000-0100-000002000000}"/>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EZ99"/>
  <sheetViews>
    <sheetView showGridLines="0" topLeftCell="K3" zoomScale="50" zoomScaleNormal="50" workbookViewId="0">
      <selection activeCell="AN13" sqref="AN13"/>
    </sheetView>
  </sheetViews>
  <sheetFormatPr defaultColWidth="8.81640625" defaultRowHeight="15.5" x14ac:dyDescent="0.35"/>
  <cols>
    <col min="1" max="1" width="2.7265625" style="4" customWidth="1"/>
    <col min="2" max="2" width="56.54296875" style="396" customWidth="1"/>
    <col min="3" max="3" width="20.54296875" style="396" customWidth="1"/>
    <col min="4" max="4" width="14.81640625" style="396" customWidth="1"/>
    <col min="5" max="5" width="20.81640625" style="396" customWidth="1"/>
    <col min="6" max="6" width="25.54296875" style="396" customWidth="1"/>
    <col min="7" max="7" width="21.54296875" style="396" customWidth="1"/>
    <col min="8" max="8" width="20.453125" style="396" customWidth="1"/>
    <col min="9" max="9" width="18.54296875" style="396" customWidth="1"/>
    <col min="10" max="10" width="18.54296875" style="397" customWidth="1"/>
    <col min="11" max="11" width="29.81640625" style="397" customWidth="1"/>
    <col min="12" max="12" width="3.54296875" customWidth="1"/>
    <col min="13" max="13" width="2.7265625" style="4" customWidth="1"/>
    <col min="14" max="14" width="2.1796875" style="5" customWidth="1"/>
    <col min="15" max="15" width="11" style="4" hidden="1" customWidth="1"/>
    <col min="16" max="16" width="39.1796875" style="4" hidden="1" customWidth="1"/>
    <col min="17" max="17" width="10.54296875" style="4" hidden="1" customWidth="1"/>
    <col min="18" max="18" width="14.26953125" style="4" hidden="1" customWidth="1"/>
    <col min="19" max="19" width="9.54296875" style="4" hidden="1" customWidth="1"/>
    <col min="20" max="20" width="7" style="4" hidden="1" customWidth="1"/>
    <col min="21" max="21" width="7.1796875" style="4" hidden="1" customWidth="1"/>
    <col min="22" max="22" width="15.1796875" style="4" hidden="1" customWidth="1"/>
    <col min="23" max="23" width="3.54296875" style="4" customWidth="1"/>
    <col min="24" max="24" width="58.1796875" style="4" customWidth="1"/>
    <col min="25" max="25" width="12.81640625" style="4" customWidth="1"/>
    <col min="26" max="26" width="8.81640625" style="4" customWidth="1"/>
    <col min="27" max="27" width="11.453125" style="4" customWidth="1"/>
    <col min="28" max="28" width="22.26953125" style="4" customWidth="1"/>
    <col min="29" max="33" width="8.81640625" style="4"/>
    <col min="34" max="34" width="17.81640625" style="4" customWidth="1"/>
    <col min="35" max="16384" width="8.81640625" style="4"/>
  </cols>
  <sheetData>
    <row r="1" spans="1:34" x14ac:dyDescent="0.35">
      <c r="A1" s="69" t="s">
        <v>14</v>
      </c>
      <c r="B1" s="395"/>
      <c r="C1" s="395"/>
      <c r="D1" s="395"/>
      <c r="E1" s="395"/>
      <c r="F1" s="395"/>
    </row>
    <row r="2" spans="1:34" ht="22.9" customHeight="1" x14ac:dyDescent="0.6">
      <c r="A2" s="795" t="s">
        <v>140</v>
      </c>
      <c r="B2" s="796"/>
      <c r="C2" s="796"/>
      <c r="D2" s="796"/>
      <c r="E2" s="796"/>
      <c r="F2" s="796"/>
      <c r="G2" s="796"/>
      <c r="H2" s="796"/>
      <c r="I2" s="796"/>
      <c r="J2" s="796"/>
      <c r="K2" s="796"/>
      <c r="L2" s="796"/>
      <c r="M2" s="797"/>
      <c r="X2" s="298" t="s">
        <v>16</v>
      </c>
      <c r="Y2" s="16"/>
      <c r="Z2" s="16"/>
      <c r="AA2" s="16"/>
      <c r="AB2" s="16"/>
      <c r="AC2" s="16"/>
      <c r="AD2" s="16"/>
      <c r="AE2" s="16"/>
      <c r="AF2" s="16"/>
      <c r="AG2" s="16"/>
      <c r="AH2" s="16"/>
    </row>
    <row r="3" spans="1:34" s="16" customFormat="1" ht="18.5" x14ac:dyDescent="0.45">
      <c r="A3" s="460"/>
      <c r="B3" s="205"/>
      <c r="C3" s="205"/>
      <c r="D3" s="205"/>
      <c r="E3" s="205"/>
      <c r="F3" s="205"/>
      <c r="G3" s="205"/>
      <c r="H3" s="205"/>
      <c r="I3" s="205"/>
      <c r="J3" s="205"/>
      <c r="K3" s="205"/>
      <c r="L3" s="15"/>
      <c r="M3" s="461"/>
      <c r="N3" s="6"/>
      <c r="P3" s="4" t="s">
        <v>141</v>
      </c>
      <c r="X3" s="299" t="s">
        <v>142</v>
      </c>
      <c r="Y3" s="323"/>
      <c r="Z3" s="324"/>
      <c r="AA3" s="323"/>
      <c r="AB3" s="323"/>
      <c r="AC3" s="325"/>
      <c r="AD3" s="325"/>
      <c r="AE3" s="325"/>
      <c r="AF3" s="325"/>
      <c r="AG3" s="325"/>
      <c r="AH3" s="325"/>
    </row>
    <row r="4" spans="1:34" s="16" customFormat="1" ht="18.5" x14ac:dyDescent="0.45">
      <c r="A4" s="462"/>
      <c r="B4" s="205"/>
      <c r="C4" s="205"/>
      <c r="D4" s="398"/>
      <c r="E4" s="205"/>
      <c r="F4" s="205"/>
      <c r="G4" s="205"/>
      <c r="H4" s="205"/>
      <c r="I4" s="399"/>
      <c r="J4" s="205"/>
      <c r="K4" s="205"/>
      <c r="L4" s="15"/>
      <c r="M4" s="461"/>
      <c r="N4" s="6"/>
      <c r="P4" s="4"/>
      <c r="X4" s="741" t="s">
        <v>143</v>
      </c>
      <c r="Y4" s="742"/>
      <c r="Z4" s="742"/>
      <c r="AA4" s="742"/>
      <c r="AB4" s="742"/>
      <c r="AC4" s="742"/>
      <c r="AD4" s="742"/>
      <c r="AE4" s="742"/>
      <c r="AF4" s="742"/>
      <c r="AG4" s="742"/>
      <c r="AH4" s="743"/>
    </row>
    <row r="5" spans="1:34" s="16" customFormat="1" ht="18.5" x14ac:dyDescent="0.45">
      <c r="A5" s="462"/>
      <c r="B5" s="541" t="s">
        <v>144</v>
      </c>
      <c r="C5" s="542"/>
      <c r="D5" s="400"/>
      <c r="E5" s="205"/>
      <c r="F5" s="205"/>
      <c r="G5" s="205"/>
      <c r="H5" s="205"/>
      <c r="I5" s="399"/>
      <c r="J5" s="205"/>
      <c r="K5" s="205"/>
      <c r="L5" s="15"/>
      <c r="M5" s="461"/>
      <c r="N5" s="6"/>
      <c r="P5" s="4"/>
      <c r="X5" s="562" t="s">
        <v>145</v>
      </c>
      <c r="Y5" s="326"/>
      <c r="Z5" s="326"/>
      <c r="AA5" s="293"/>
      <c r="AB5" s="293"/>
      <c r="AC5" s="293"/>
      <c r="AD5" s="293"/>
      <c r="AE5" s="293"/>
      <c r="AF5" s="293"/>
      <c r="AG5" s="293"/>
      <c r="AH5" s="310"/>
    </row>
    <row r="6" spans="1:34" s="16" customFormat="1" ht="18.5" x14ac:dyDescent="0.45">
      <c r="A6" s="462"/>
      <c r="B6" s="543" t="s">
        <v>146</v>
      </c>
      <c r="C6" s="401"/>
      <c r="D6" s="400"/>
      <c r="E6" s="205"/>
      <c r="F6" s="205"/>
      <c r="G6" s="205"/>
      <c r="H6" s="205"/>
      <c r="I6" s="399"/>
      <c r="J6" s="205"/>
      <c r="K6" s="205"/>
      <c r="L6" s="15"/>
      <c r="M6" s="461"/>
      <c r="N6" s="6"/>
      <c r="P6" s="4"/>
      <c r="X6" s="309" t="s">
        <v>147</v>
      </c>
      <c r="Y6" s="326"/>
      <c r="Z6" s="326"/>
      <c r="AA6" s="293"/>
      <c r="AB6" s="293"/>
      <c r="AC6" s="293"/>
      <c r="AD6" s="293"/>
      <c r="AE6" s="293"/>
      <c r="AF6" s="293"/>
      <c r="AG6" s="293"/>
      <c r="AH6" s="310"/>
    </row>
    <row r="7" spans="1:34" s="16" customFormat="1" ht="18.5" x14ac:dyDescent="0.45">
      <c r="A7" s="462"/>
      <c r="B7" s="544" t="s">
        <v>148</v>
      </c>
      <c r="C7" s="401"/>
      <c r="D7" s="402"/>
      <c r="E7" s="205"/>
      <c r="F7" s="205"/>
      <c r="G7" s="205"/>
      <c r="H7" s="205"/>
      <c r="I7" s="399"/>
      <c r="J7" s="205"/>
      <c r="K7" s="205"/>
      <c r="L7" s="15"/>
      <c r="M7" s="461"/>
      <c r="N7" s="6"/>
      <c r="P7" s="4"/>
      <c r="X7" s="309" t="s">
        <v>149</v>
      </c>
      <c r="Y7" s="326"/>
      <c r="Z7" s="326"/>
      <c r="AA7" s="293"/>
      <c r="AB7" s="293"/>
      <c r="AC7" s="293"/>
      <c r="AD7" s="293"/>
      <c r="AE7" s="293"/>
      <c r="AF7" s="293"/>
      <c r="AG7" s="293"/>
      <c r="AH7" s="310"/>
    </row>
    <row r="8" spans="1:34" s="16" customFormat="1" ht="19" thickBot="1" x14ac:dyDescent="0.5">
      <c r="A8" s="462"/>
      <c r="B8" s="545" t="s">
        <v>150</v>
      </c>
      <c r="C8" s="401"/>
      <c r="D8" s="402"/>
      <c r="E8" s="205"/>
      <c r="F8" s="205"/>
      <c r="G8" s="205"/>
      <c r="H8" s="205"/>
      <c r="I8" s="399"/>
      <c r="J8" s="205"/>
      <c r="K8" s="205"/>
      <c r="L8" s="15"/>
      <c r="M8" s="461"/>
      <c r="N8" s="6"/>
      <c r="P8" s="4"/>
      <c r="X8" s="309" t="s">
        <v>151</v>
      </c>
      <c r="Y8" s="300"/>
      <c r="Z8" s="300"/>
      <c r="AA8" s="293"/>
      <c r="AB8" s="293"/>
      <c r="AC8" s="293"/>
      <c r="AD8" s="293"/>
      <c r="AE8" s="293"/>
      <c r="AF8" s="293"/>
      <c r="AG8" s="293"/>
      <c r="AH8" s="310"/>
    </row>
    <row r="9" spans="1:34" ht="18.5" x14ac:dyDescent="0.45">
      <c r="A9" s="462"/>
      <c r="B9" s="403"/>
      <c r="C9" s="404"/>
      <c r="D9" s="402"/>
      <c r="E9" s="205"/>
      <c r="F9" s="205"/>
      <c r="G9" s="205"/>
      <c r="H9" s="205"/>
      <c r="I9" s="399"/>
      <c r="J9" s="205"/>
      <c r="K9" s="405"/>
      <c r="L9" s="133"/>
      <c r="M9" s="461"/>
      <c r="N9" s="6"/>
      <c r="O9" s="153"/>
      <c r="P9" s="154"/>
      <c r="Q9" s="155" t="s">
        <v>152</v>
      </c>
      <c r="R9" s="155" t="s">
        <v>153</v>
      </c>
      <c r="S9" s="155" t="s">
        <v>154</v>
      </c>
      <c r="T9" s="156" t="s">
        <v>155</v>
      </c>
      <c r="X9" s="309" t="s">
        <v>156</v>
      </c>
      <c r="Y9" s="300"/>
      <c r="Z9" s="300"/>
      <c r="AA9" s="293"/>
      <c r="AB9" s="293"/>
      <c r="AC9" s="293"/>
      <c r="AD9" s="293"/>
      <c r="AE9" s="293"/>
      <c r="AF9" s="293"/>
      <c r="AG9" s="293"/>
      <c r="AH9" s="310"/>
    </row>
    <row r="10" spans="1:34" ht="18.5" x14ac:dyDescent="0.45">
      <c r="A10" s="463"/>
      <c r="B10" s="205"/>
      <c r="C10" s="406"/>
      <c r="D10" s="406"/>
      <c r="E10" s="407"/>
      <c r="F10" s="407"/>
      <c r="G10" s="407"/>
      <c r="H10" s="406"/>
      <c r="I10" s="205"/>
      <c r="K10" s="399"/>
      <c r="L10" s="134"/>
      <c r="M10" s="461"/>
      <c r="N10" s="6"/>
      <c r="O10" s="165"/>
      <c r="P10" s="166">
        <v>0.8</v>
      </c>
      <c r="Q10" s="166">
        <v>0.79</v>
      </c>
      <c r="R10" s="166">
        <v>0.69</v>
      </c>
      <c r="S10" s="166">
        <v>0.59</v>
      </c>
      <c r="T10" s="167">
        <v>0.5</v>
      </c>
      <c r="X10" s="549" t="s">
        <v>157</v>
      </c>
      <c r="Y10" s="306"/>
      <c r="Z10" s="306"/>
      <c r="AA10" s="312"/>
      <c r="AB10" s="312"/>
      <c r="AC10" s="312"/>
      <c r="AD10" s="312"/>
      <c r="AE10" s="312"/>
      <c r="AF10" s="312"/>
      <c r="AG10" s="312"/>
      <c r="AH10" s="313"/>
    </row>
    <row r="11" spans="1:34" ht="18.5" x14ac:dyDescent="0.45">
      <c r="A11" s="463"/>
      <c r="B11" s="205"/>
      <c r="C11" s="408" t="s">
        <v>158</v>
      </c>
      <c r="D11" s="408" t="s">
        <v>159</v>
      </c>
      <c r="E11" s="408" t="s">
        <v>160</v>
      </c>
      <c r="F11" s="408" t="s">
        <v>161</v>
      </c>
      <c r="G11" s="408" t="s">
        <v>162</v>
      </c>
      <c r="H11" s="408" t="s">
        <v>163</v>
      </c>
      <c r="I11" s="405" t="s">
        <v>164</v>
      </c>
      <c r="J11" s="405" t="s">
        <v>165</v>
      </c>
      <c r="K11" s="205"/>
      <c r="L11" s="135"/>
      <c r="M11" s="461"/>
      <c r="N11" s="6"/>
      <c r="O11" s="157" t="s">
        <v>166</v>
      </c>
      <c r="P11" s="7"/>
      <c r="Q11" s="170">
        <v>0.7</v>
      </c>
      <c r="R11" s="170">
        <v>0.6</v>
      </c>
      <c r="S11" s="170">
        <v>0.5</v>
      </c>
      <c r="T11" s="158"/>
      <c r="X11" s="325"/>
      <c r="Y11" s="325"/>
      <c r="Z11" s="325"/>
      <c r="AA11" s="325"/>
      <c r="AB11" s="325"/>
      <c r="AC11" s="325"/>
      <c r="AD11" s="325"/>
      <c r="AE11" s="325"/>
      <c r="AF11" s="325"/>
      <c r="AG11" s="325"/>
      <c r="AH11" s="325"/>
    </row>
    <row r="12" spans="1:34" ht="20.5" x14ac:dyDescent="0.65">
      <c r="A12" s="463"/>
      <c r="B12" s="409" t="s">
        <v>167</v>
      </c>
      <c r="C12" s="410" t="s">
        <v>168</v>
      </c>
      <c r="D12" s="410" t="s">
        <v>169</v>
      </c>
      <c r="E12" s="410" t="s">
        <v>170</v>
      </c>
      <c r="F12" s="410" t="s">
        <v>170</v>
      </c>
      <c r="G12" s="410" t="s">
        <v>171</v>
      </c>
      <c r="H12" s="410" t="s">
        <v>172</v>
      </c>
      <c r="I12" s="411" t="s">
        <v>170</v>
      </c>
      <c r="J12" s="411" t="s">
        <v>170</v>
      </c>
      <c r="K12" s="546" t="s">
        <v>173</v>
      </c>
      <c r="L12" s="135"/>
      <c r="M12" s="461"/>
      <c r="N12" s="6"/>
      <c r="O12" s="165" t="s">
        <v>174</v>
      </c>
      <c r="P12" s="166">
        <v>0.8</v>
      </c>
      <c r="Q12" s="169">
        <v>0.79990000000000006</v>
      </c>
      <c r="R12" s="169">
        <v>0.69989999999999997</v>
      </c>
      <c r="S12" s="169">
        <v>0.59989999999999999</v>
      </c>
      <c r="T12" s="167">
        <v>0.5</v>
      </c>
      <c r="X12" s="299" t="s">
        <v>175</v>
      </c>
      <c r="Y12" s="300"/>
      <c r="Z12" s="300"/>
      <c r="AA12" s="325"/>
      <c r="AB12" s="325"/>
      <c r="AC12" s="325"/>
      <c r="AD12" s="325"/>
      <c r="AE12" s="325"/>
      <c r="AF12" s="325"/>
      <c r="AG12" s="325"/>
      <c r="AH12" s="325"/>
    </row>
    <row r="13" spans="1:34" ht="18.5" x14ac:dyDescent="0.45">
      <c r="A13" s="464">
        <v>13</v>
      </c>
      <c r="B13" s="412" t="s">
        <v>176</v>
      </c>
      <c r="C13" s="413"/>
      <c r="D13" s="414"/>
      <c r="E13" s="415"/>
      <c r="F13" s="416"/>
      <c r="G13" s="416"/>
      <c r="H13" s="417"/>
      <c r="I13" s="418">
        <f>E13*D13</f>
        <v>0</v>
      </c>
      <c r="J13" s="419">
        <f>I13*12</f>
        <v>0</v>
      </c>
      <c r="K13" s="420"/>
      <c r="M13" s="461"/>
      <c r="N13" s="6"/>
      <c r="O13" s="157"/>
      <c r="P13" s="159"/>
      <c r="Q13" s="160"/>
      <c r="R13" s="160"/>
      <c r="S13" s="160"/>
      <c r="T13" s="161"/>
      <c r="V13" s="171"/>
      <c r="W13" s="171"/>
      <c r="X13" s="299" t="s">
        <v>177</v>
      </c>
      <c r="Y13" s="300"/>
      <c r="Z13" s="300"/>
      <c r="AA13" s="325"/>
      <c r="AB13" s="325"/>
      <c r="AC13" s="325"/>
      <c r="AD13" s="325"/>
      <c r="AE13" s="325"/>
      <c r="AF13" s="300"/>
      <c r="AG13" s="325"/>
      <c r="AH13" s="325"/>
    </row>
    <row r="14" spans="1:34" ht="18.5" x14ac:dyDescent="0.45">
      <c r="A14" s="464"/>
      <c r="B14" s="421" t="s">
        <v>178</v>
      </c>
      <c r="C14" s="413"/>
      <c r="D14" s="414"/>
      <c r="E14" s="416"/>
      <c r="F14" s="415"/>
      <c r="G14" s="415"/>
      <c r="H14" s="422">
        <f>IFERROR(F14/G14,0)</f>
        <v>0</v>
      </c>
      <c r="I14" s="418">
        <f>F14*D14</f>
        <v>0</v>
      </c>
      <c r="J14" s="419">
        <f t="shared" ref="J14" si="0">I14*12</f>
        <v>0</v>
      </c>
      <c r="K14" s="420"/>
      <c r="M14" s="461"/>
      <c r="N14" s="6"/>
      <c r="O14" s="157"/>
      <c r="P14" s="146">
        <f>IF(H14=0,0,IF(H14&lt;$P$10,D14,0))</f>
        <v>0</v>
      </c>
      <c r="Q14" s="146">
        <f>IF(H14=0,0,IF(AND(H14&lt;=$Q$12,H14&gt;=$Q$11),D14,0))</f>
        <v>0</v>
      </c>
      <c r="R14" s="146">
        <f>IF(H14=0,0,IF(AND(H14&lt;=$R$12,H14&gt;=$R$11),D14,0))</f>
        <v>0</v>
      </c>
      <c r="S14" s="146">
        <f>IF(H14=0,0,IF(AND(H14&lt;=$S$12,H14&gt;=$S$11),D14,0))</f>
        <v>0</v>
      </c>
      <c r="T14" s="162">
        <f>IF(H14=0,0,IF(H14&lt;$T$12,D14,0))</f>
        <v>0</v>
      </c>
      <c r="V14" s="44"/>
      <c r="W14" s="44"/>
      <c r="X14" s="299" t="s">
        <v>179</v>
      </c>
      <c r="Y14" s="325"/>
      <c r="Z14" s="325"/>
      <c r="AA14" s="325"/>
      <c r="AB14" s="325"/>
      <c r="AC14" s="325"/>
      <c r="AD14" s="325"/>
      <c r="AE14" s="325"/>
      <c r="AF14" s="325"/>
      <c r="AG14" s="325"/>
      <c r="AH14" s="325"/>
    </row>
    <row r="15" spans="1:34" ht="18.5" x14ac:dyDescent="0.45">
      <c r="A15" s="464">
        <v>14</v>
      </c>
      <c r="B15" s="412" t="s">
        <v>180</v>
      </c>
      <c r="C15" s="71"/>
      <c r="D15" s="563"/>
      <c r="E15" s="84"/>
      <c r="F15" s="564"/>
      <c r="G15" s="564"/>
      <c r="H15" s="417"/>
      <c r="I15" s="418">
        <f>E15*D15</f>
        <v>0</v>
      </c>
      <c r="J15" s="419">
        <f t="shared" ref="J15:J23" si="1">I15*12</f>
        <v>0</v>
      </c>
      <c r="K15" s="420"/>
      <c r="M15" s="461"/>
      <c r="N15" s="6"/>
      <c r="O15" s="157"/>
      <c r="P15" s="159"/>
      <c r="Q15" s="160"/>
      <c r="R15" s="160"/>
      <c r="S15" s="160"/>
      <c r="T15" s="161"/>
      <c r="V15" s="44"/>
      <c r="W15" s="44"/>
      <c r="X15" s="325"/>
      <c r="Y15" s="325"/>
      <c r="Z15" s="325"/>
      <c r="AA15" s="325"/>
      <c r="AB15" s="325"/>
      <c r="AC15" s="325"/>
      <c r="AD15" s="327"/>
      <c r="AE15" s="327"/>
      <c r="AF15" s="327"/>
      <c r="AG15" s="325"/>
      <c r="AH15" s="325"/>
    </row>
    <row r="16" spans="1:34" ht="15" customHeight="1" x14ac:dyDescent="0.45">
      <c r="A16" s="464"/>
      <c r="B16" s="421" t="s">
        <v>181</v>
      </c>
      <c r="C16" s="71"/>
      <c r="D16" s="563"/>
      <c r="E16" s="564"/>
      <c r="F16" s="84"/>
      <c r="G16" s="84"/>
      <c r="H16" s="422">
        <f>IFERROR(F16/G16,0)</f>
        <v>0</v>
      </c>
      <c r="I16" s="418">
        <f>F16*D16</f>
        <v>0</v>
      </c>
      <c r="J16" s="419">
        <f t="shared" si="1"/>
        <v>0</v>
      </c>
      <c r="K16" s="420"/>
      <c r="L16" s="465"/>
      <c r="M16" s="461"/>
      <c r="N16" s="6"/>
      <c r="O16" s="157"/>
      <c r="P16" s="146">
        <f>IF(H16=0,0,IF(H16&lt;$P$10,D16,0))</f>
        <v>0</v>
      </c>
      <c r="Q16" s="146">
        <f>IF(H16=0,0,IF(AND(H16&lt;=$Q$12,H16&gt;=$Q$11),D16,0))</f>
        <v>0</v>
      </c>
      <c r="R16" s="146">
        <f>IF(H16=0,0,IF(AND(H16&lt;=$R$12,H16&gt;=$R$11),D16,0))</f>
        <v>0</v>
      </c>
      <c r="S16" s="146">
        <f>IF(H16=0,0,IF(AND(H16&lt;=$S$12,H16&gt;=$S$11),D16,0))</f>
        <v>0</v>
      </c>
      <c r="T16" s="162">
        <f>IF(H16=0,0,IF(H16&lt;$T$12,D16,0))</f>
        <v>0</v>
      </c>
      <c r="V16" s="44"/>
      <c r="W16" s="44"/>
      <c r="X16" s="741" t="s">
        <v>182</v>
      </c>
      <c r="Y16" s="742"/>
      <c r="Z16" s="742"/>
      <c r="AA16" s="743"/>
      <c r="AB16" s="325"/>
      <c r="AC16" s="325"/>
      <c r="AD16" s="325"/>
      <c r="AE16" s="325"/>
      <c r="AF16" s="300"/>
      <c r="AG16" s="325"/>
      <c r="AH16" s="325"/>
    </row>
    <row r="17" spans="1:34" ht="21.5" x14ac:dyDescent="0.75">
      <c r="A17" s="464">
        <v>16</v>
      </c>
      <c r="B17" s="412" t="s">
        <v>183</v>
      </c>
      <c r="C17" s="71"/>
      <c r="D17" s="563"/>
      <c r="E17" s="84"/>
      <c r="F17" s="564"/>
      <c r="G17" s="564"/>
      <c r="H17" s="417"/>
      <c r="I17" s="418">
        <f>E17*D17</f>
        <v>0</v>
      </c>
      <c r="J17" s="419">
        <f t="shared" si="1"/>
        <v>0</v>
      </c>
      <c r="K17" s="420"/>
      <c r="M17" s="461"/>
      <c r="N17" s="6"/>
      <c r="O17" s="157"/>
      <c r="P17" s="159"/>
      <c r="Q17" s="160"/>
      <c r="R17" s="160"/>
      <c r="S17" s="160"/>
      <c r="T17" s="161"/>
      <c r="V17" s="44"/>
      <c r="W17" s="44"/>
      <c r="X17" s="328" t="s">
        <v>184</v>
      </c>
      <c r="Y17" s="293"/>
      <c r="Z17" s="293"/>
      <c r="AA17" s="310"/>
      <c r="AB17" s="325"/>
      <c r="AC17" s="325"/>
      <c r="AD17" s="325"/>
      <c r="AE17" s="325"/>
      <c r="AF17" s="300"/>
      <c r="AG17" s="325"/>
      <c r="AH17" s="325"/>
    </row>
    <row r="18" spans="1:34" ht="18.5" x14ac:dyDescent="0.45">
      <c r="A18" s="464"/>
      <c r="B18" s="421" t="s">
        <v>185</v>
      </c>
      <c r="C18" s="71"/>
      <c r="D18" s="563"/>
      <c r="E18" s="564"/>
      <c r="F18" s="84"/>
      <c r="G18" s="84"/>
      <c r="H18" s="422">
        <f>IFERROR(F18/G18,0)</f>
        <v>0</v>
      </c>
      <c r="I18" s="418">
        <f>F18*D18</f>
        <v>0</v>
      </c>
      <c r="J18" s="419">
        <f t="shared" si="1"/>
        <v>0</v>
      </c>
      <c r="K18" s="420"/>
      <c r="M18" s="461"/>
      <c r="N18" s="6"/>
      <c r="O18" s="157"/>
      <c r="P18" s="146">
        <f>IF(H18=0,0,IF(H18&lt;$P$10,D18,0))</f>
        <v>0</v>
      </c>
      <c r="Q18" s="146">
        <f>IF(H18=0,0,IF(AND(H18&lt;=$Q$12,H18&gt;=$Q$11),D18,0))</f>
        <v>0</v>
      </c>
      <c r="R18" s="146">
        <f>IF(H18=0,0,IF(AND(H18&lt;=$R$12,H18&gt;=$R$11),D18,0))</f>
        <v>0</v>
      </c>
      <c r="S18" s="146">
        <f>IF(H18=0,0,IF(AND(H18&lt;=$S$12,H18&gt;=$S$11),D18,0))</f>
        <v>0</v>
      </c>
      <c r="T18" s="162">
        <f>IF(H18=0,0,IF(H18&lt;$T$12,D18,0))</f>
        <v>0</v>
      </c>
      <c r="V18" s="44"/>
      <c r="W18" s="44"/>
      <c r="X18" s="309" t="s">
        <v>186</v>
      </c>
      <c r="Y18" s="293"/>
      <c r="Z18" s="293"/>
      <c r="AA18" s="310"/>
      <c r="AB18" s="325"/>
      <c r="AC18" s="325"/>
      <c r="AD18" s="325"/>
      <c r="AE18" s="325"/>
      <c r="AF18" s="325"/>
      <c r="AG18" s="325"/>
      <c r="AH18" s="325"/>
    </row>
    <row r="19" spans="1:34" ht="21.5" x14ac:dyDescent="0.75">
      <c r="A19" s="464">
        <v>18</v>
      </c>
      <c r="B19" s="412" t="s">
        <v>187</v>
      </c>
      <c r="C19" s="71"/>
      <c r="D19" s="563"/>
      <c r="E19" s="84"/>
      <c r="F19" s="564"/>
      <c r="G19" s="564"/>
      <c r="H19" s="417"/>
      <c r="I19" s="418">
        <f>E19*D19</f>
        <v>0</v>
      </c>
      <c r="J19" s="419">
        <f t="shared" si="1"/>
        <v>0</v>
      </c>
      <c r="K19" s="420"/>
      <c r="L19" s="465"/>
      <c r="M19" s="461"/>
      <c r="N19" s="6"/>
      <c r="O19" s="157"/>
      <c r="P19" s="159"/>
      <c r="Q19" s="160"/>
      <c r="R19" s="160"/>
      <c r="S19" s="160"/>
      <c r="T19" s="161"/>
      <c r="V19" s="44"/>
      <c r="W19" s="44"/>
      <c r="X19" s="328" t="s">
        <v>188</v>
      </c>
      <c r="Y19" s="293"/>
      <c r="Z19" s="293"/>
      <c r="AA19" s="310"/>
      <c r="AB19" s="325"/>
      <c r="AC19" s="325"/>
      <c r="AD19" s="325"/>
      <c r="AE19" s="325"/>
      <c r="AF19" s="325"/>
      <c r="AG19" s="325"/>
      <c r="AH19" s="325"/>
    </row>
    <row r="20" spans="1:34" ht="18.5" x14ac:dyDescent="0.45">
      <c r="A20" s="464"/>
      <c r="B20" s="421" t="s">
        <v>189</v>
      </c>
      <c r="C20" s="71"/>
      <c r="D20" s="563"/>
      <c r="E20" s="564"/>
      <c r="F20" s="84"/>
      <c r="G20" s="84"/>
      <c r="H20" s="422">
        <f>IFERROR(F20/G20,0)</f>
        <v>0</v>
      </c>
      <c r="I20" s="418">
        <f>F20*D20</f>
        <v>0</v>
      </c>
      <c r="J20" s="419">
        <f t="shared" si="1"/>
        <v>0</v>
      </c>
      <c r="K20" s="420"/>
      <c r="M20" s="461"/>
      <c r="N20" s="6"/>
      <c r="O20" s="157"/>
      <c r="P20" s="146">
        <f>IF(H20=0,0,IF(H20&lt;$P$10,D20,0))</f>
        <v>0</v>
      </c>
      <c r="Q20" s="146">
        <f>IF(H20=0,0,IF(AND(H20&lt;=$Q$12,H20&gt;=$Q$11),D20,0))</f>
        <v>0</v>
      </c>
      <c r="R20" s="146">
        <f>IF(H20=0,0,IF(AND(H20&lt;=$R$12,H20&gt;=$R$11),D20,0))</f>
        <v>0</v>
      </c>
      <c r="S20" s="146">
        <f>IF(H20=0,0,IF(AND(H20&lt;=$S$12,H20&gt;=$S$11),D20,0))</f>
        <v>0</v>
      </c>
      <c r="T20" s="162">
        <f>IF(H20=0,0,IF(H20&lt;$T$12,D20,0))</f>
        <v>0</v>
      </c>
      <c r="V20" s="44"/>
      <c r="W20" s="44"/>
      <c r="X20" s="309" t="s">
        <v>190</v>
      </c>
      <c r="Y20" s="293"/>
      <c r="Z20" s="293"/>
      <c r="AA20" s="310"/>
      <c r="AB20" s="325"/>
      <c r="AC20" s="325"/>
      <c r="AD20" s="325"/>
      <c r="AE20" s="325"/>
      <c r="AF20" s="325"/>
      <c r="AG20" s="325"/>
      <c r="AH20" s="325"/>
    </row>
    <row r="21" spans="1:34" ht="21.5" x14ac:dyDescent="0.75">
      <c r="A21" s="464"/>
      <c r="B21" s="412" t="s">
        <v>191</v>
      </c>
      <c r="C21" s="71"/>
      <c r="D21" s="563"/>
      <c r="E21" s="84"/>
      <c r="F21" s="564"/>
      <c r="G21" s="564"/>
      <c r="H21" s="417"/>
      <c r="I21" s="418">
        <f>E21*D21</f>
        <v>0</v>
      </c>
      <c r="J21" s="419">
        <f t="shared" ref="J21:J22" si="2">I21*12</f>
        <v>0</v>
      </c>
      <c r="K21" s="420"/>
      <c r="M21" s="461"/>
      <c r="N21" s="6"/>
      <c r="O21" s="157"/>
      <c r="P21" s="159"/>
      <c r="Q21" s="160"/>
      <c r="R21" s="160"/>
      <c r="S21" s="160"/>
      <c r="T21" s="161"/>
      <c r="V21" s="44"/>
      <c r="W21" s="44"/>
      <c r="X21" s="328" t="s">
        <v>192</v>
      </c>
      <c r="Y21" s="325"/>
      <c r="Z21" s="293"/>
      <c r="AA21" s="310"/>
      <c r="AB21" s="325"/>
      <c r="AC21" s="325"/>
      <c r="AD21" s="325"/>
      <c r="AE21" s="325"/>
      <c r="AF21" s="325"/>
      <c r="AG21" s="325"/>
      <c r="AH21" s="325"/>
    </row>
    <row r="22" spans="1:34" ht="18.5" x14ac:dyDescent="0.45">
      <c r="A22" s="464"/>
      <c r="B22" s="421" t="s">
        <v>193</v>
      </c>
      <c r="C22" s="413"/>
      <c r="D22" s="414"/>
      <c r="E22" s="416"/>
      <c r="F22" s="415"/>
      <c r="G22" s="415"/>
      <c r="H22" s="422">
        <f>IFERROR(F22/G22,0)</f>
        <v>0</v>
      </c>
      <c r="I22" s="418">
        <f t="shared" ref="I22" si="3">F22*D22</f>
        <v>0</v>
      </c>
      <c r="J22" s="419">
        <f t="shared" si="2"/>
        <v>0</v>
      </c>
      <c r="K22" s="420"/>
      <c r="M22" s="461"/>
      <c r="N22" s="6"/>
      <c r="O22" s="157"/>
      <c r="P22" s="146">
        <f>IF(H22=0,0,IF(H22&lt;=$P$10,D22,0))</f>
        <v>0</v>
      </c>
      <c r="Q22" s="146">
        <f>IF(H22=0,0,IF(AND(H22&lt;=$Q$12,H22&gt;=$Q$11),D22,0))</f>
        <v>0</v>
      </c>
      <c r="R22" s="146">
        <f>IF(H22=0,0,IF(AND(H22&lt;=$R$12,H22&gt;=$R$11),D22,0))</f>
        <v>0</v>
      </c>
      <c r="S22" s="146">
        <f>IF(H22=0,0,IF(AND(H22&lt;=$S$12,H22&gt;=$S$11),D22,0))</f>
        <v>0</v>
      </c>
      <c r="T22" s="162">
        <f>IF(H22=0,0,IF(H22&lt;$T$12,D22,0))</f>
        <v>0</v>
      </c>
      <c r="V22" s="44"/>
      <c r="W22" s="44"/>
      <c r="X22" s="309" t="s">
        <v>194</v>
      </c>
      <c r="Y22" s="293">
        <f>V53</f>
        <v>0</v>
      </c>
      <c r="Z22" s="293"/>
      <c r="AA22" s="310"/>
      <c r="AB22" s="325"/>
      <c r="AC22" s="325"/>
      <c r="AD22" s="325"/>
      <c r="AE22" s="325"/>
      <c r="AF22" s="325"/>
      <c r="AG22" s="325"/>
      <c r="AH22" s="325"/>
    </row>
    <row r="23" spans="1:34" ht="18.5" x14ac:dyDescent="0.45">
      <c r="A23" s="464"/>
      <c r="B23" s="714" t="s">
        <v>195</v>
      </c>
      <c r="C23" s="413"/>
      <c r="D23" s="414"/>
      <c r="E23" s="416"/>
      <c r="F23" s="424">
        <v>0</v>
      </c>
      <c r="G23" s="416">
        <f>G24</f>
        <v>0</v>
      </c>
      <c r="H23" s="422">
        <v>0</v>
      </c>
      <c r="I23" s="418">
        <f>F23*D23</f>
        <v>0</v>
      </c>
      <c r="J23" s="419">
        <f t="shared" si="1"/>
        <v>0</v>
      </c>
      <c r="K23" s="420"/>
      <c r="M23" s="461"/>
      <c r="N23" s="6"/>
      <c r="O23" s="157"/>
      <c r="P23" s="146">
        <f>IF(AND(H23=0,D23&lt;&gt;0),IF(H23&lt;=$P$10,D23,0),0)</f>
        <v>0</v>
      </c>
      <c r="Q23" s="146">
        <f>IF(AND(H23=0,D23&lt;&gt;0),IF(AND(H23&lt;=$Q$12,H23&gt;=$Q$11),D23,0),0)</f>
        <v>0</v>
      </c>
      <c r="R23" s="146">
        <f>IF(AND(H23=0,D23&lt;&gt;0),IF(AND(H23&lt;=$R$12,H23&gt;=$R$11),D23,0),0)</f>
        <v>0</v>
      </c>
      <c r="S23" s="146">
        <f>IF(AND(H23=0,D23&lt;&gt;0),IF(AND(H23&lt;=$S$12,H23&gt;=$S$11),D23,0),0)</f>
        <v>0</v>
      </c>
      <c r="T23" s="162">
        <f>IF(AND(H23=0,D23&lt;&gt;0),IF(H23&lt;$T$12,D23,0),0)</f>
        <v>0</v>
      </c>
      <c r="V23" s="44"/>
      <c r="W23" s="44"/>
      <c r="X23" s="309" t="s">
        <v>196</v>
      </c>
      <c r="Y23" s="354">
        <f>V54</f>
        <v>0</v>
      </c>
      <c r="Z23" s="312"/>
      <c r="AA23" s="313"/>
      <c r="AB23" s="325"/>
      <c r="AC23" s="325"/>
      <c r="AD23" s="325"/>
      <c r="AE23" s="325"/>
      <c r="AF23" s="325"/>
      <c r="AG23" s="325"/>
      <c r="AH23" s="325"/>
    </row>
    <row r="24" spans="1:34" ht="18.5" x14ac:dyDescent="0.45">
      <c r="A24" s="464"/>
      <c r="B24" s="423" t="s">
        <v>197</v>
      </c>
      <c r="C24" s="413"/>
      <c r="D24" s="414"/>
      <c r="E24" s="416"/>
      <c r="F24" s="415"/>
      <c r="G24" s="415"/>
      <c r="H24" s="422">
        <f>IFERROR(F24/G24,0)</f>
        <v>0</v>
      </c>
      <c r="I24" s="418">
        <f t="shared" ref="I24:I25" si="4">F24*D24</f>
        <v>0</v>
      </c>
      <c r="J24" s="419">
        <f t="shared" ref="J24:J26" si="5">I24*12</f>
        <v>0</v>
      </c>
      <c r="K24" s="420"/>
      <c r="M24" s="461"/>
      <c r="N24" s="6"/>
      <c r="O24" s="157"/>
      <c r="P24" s="146">
        <f>IF(H24=0,0,IF(H24&lt;=$P$10,D24,0))</f>
        <v>0</v>
      </c>
      <c r="Q24" s="146">
        <f>IF(H24=0,0,IF(AND(H24&lt;=$Q$12,H24&gt;=$Q$11),D24,0))</f>
        <v>0</v>
      </c>
      <c r="R24" s="146">
        <f>IF(H24=0,0,IF(AND(H24&lt;=$R$12,H24&gt;=$R$11),D24,0))</f>
        <v>0</v>
      </c>
      <c r="S24" s="146">
        <f>IF(H24=0,0,IF(AND(H24&lt;=$S$12,H24&gt;=$S$11),D24,0))</f>
        <v>0</v>
      </c>
      <c r="T24" s="162">
        <f>IF(H24=0,0,IF(H24&lt;$T$12,D24,0))</f>
        <v>0</v>
      </c>
      <c r="V24" s="44"/>
      <c r="W24" s="44"/>
      <c r="X24" s="798">
        <f>IF(R_Units=0,0,IF(Y23&gt;=30%, "PASS", "FAIL"))</f>
        <v>0</v>
      </c>
      <c r="Y24" s="799"/>
      <c r="Z24" s="799"/>
      <c r="AA24" s="800"/>
      <c r="AB24" s="325"/>
      <c r="AC24" s="325"/>
      <c r="AD24" s="325"/>
      <c r="AE24" s="325"/>
      <c r="AF24" s="325"/>
      <c r="AG24" s="325"/>
      <c r="AH24" s="325"/>
    </row>
    <row r="25" spans="1:34" ht="18.5" x14ac:dyDescent="0.45">
      <c r="A25" s="464"/>
      <c r="B25" s="423" t="s">
        <v>198</v>
      </c>
      <c r="C25" s="413"/>
      <c r="D25" s="414"/>
      <c r="E25" s="424"/>
      <c r="F25" s="424">
        <v>0</v>
      </c>
      <c r="G25" s="715">
        <f>G26</f>
        <v>0</v>
      </c>
      <c r="H25" s="422">
        <v>0</v>
      </c>
      <c r="I25" s="418">
        <f t="shared" si="4"/>
        <v>0</v>
      </c>
      <c r="J25" s="419">
        <f t="shared" si="5"/>
        <v>0</v>
      </c>
      <c r="K25" s="420"/>
      <c r="L25" s="465"/>
      <c r="M25" s="461"/>
      <c r="N25" s="6"/>
      <c r="O25" s="157"/>
      <c r="P25" s="146">
        <f>IF(AND(H25=0,D25&lt;&gt;0),IF(H25&lt;=$P$10,D25,0),0)</f>
        <v>0</v>
      </c>
      <c r="Q25" s="146">
        <f>IF(AND(H25=0,D25&lt;&gt;0),IF(AND(H25&lt;=$Q$12,H25&gt;=$Q$11),D25,0),0)</f>
        <v>0</v>
      </c>
      <c r="R25" s="146">
        <f>IF(AND(H25=0,D25&lt;&gt;0),IF(AND(H25&lt;=$R$12,H25&gt;=$R$11),D25,0),0)</f>
        <v>0</v>
      </c>
      <c r="S25" s="146">
        <f>IF(AND(H25=0,D25&lt;&gt;0),IF(AND(H25&lt;=$S$12,H25&gt;=$S$11),D25,0),0)</f>
        <v>0</v>
      </c>
      <c r="T25" s="162">
        <f>IF(AND(H25=0,D25&lt;&gt;0),IF(H25&lt;$T$12,D25,0),0)</f>
        <v>0</v>
      </c>
      <c r="V25" s="44"/>
      <c r="W25" s="44"/>
      <c r="X25" s="325"/>
      <c r="Y25" s="325"/>
      <c r="Z25" s="325"/>
      <c r="AA25" s="325"/>
      <c r="AB25" s="325"/>
      <c r="AC25" s="325"/>
      <c r="AD25" s="325"/>
      <c r="AE25" s="325"/>
      <c r="AF25" s="325"/>
      <c r="AG25" s="325"/>
      <c r="AH25" s="325"/>
    </row>
    <row r="26" spans="1:34" ht="18.5" x14ac:dyDescent="0.45">
      <c r="A26" s="464"/>
      <c r="B26" s="423" t="s">
        <v>199</v>
      </c>
      <c r="C26" s="413"/>
      <c r="D26" s="414"/>
      <c r="E26" s="416"/>
      <c r="F26" s="415"/>
      <c r="G26" s="415"/>
      <c r="H26" s="422">
        <f>IFERROR(F26/G26,0)</f>
        <v>0</v>
      </c>
      <c r="I26" s="418">
        <f>F26*D26</f>
        <v>0</v>
      </c>
      <c r="J26" s="419">
        <f t="shared" si="5"/>
        <v>0</v>
      </c>
      <c r="K26" s="420"/>
      <c r="L26" s="465"/>
      <c r="M26" s="461"/>
      <c r="N26" s="6"/>
      <c r="O26" s="157"/>
      <c r="P26" s="146">
        <f>IF(H26=0,0,IF(H26&lt;=$P$10,D26,0))</f>
        <v>0</v>
      </c>
      <c r="Q26" s="146">
        <f>IF(H26=0,0,IF(AND(H26&lt;=$Q$12,H26&gt;=$Q$11),D26,0))</f>
        <v>0</v>
      </c>
      <c r="R26" s="146">
        <f>IF(H26=0,0,IF(AND(H26&lt;=$R$12,H26&gt;=$R$11),D26,0))</f>
        <v>0</v>
      </c>
      <c r="S26" s="146">
        <f>IF(H26=0,0,IF(AND(H26&lt;=$S$12,H26&gt;=$S$11),D26,0))</f>
        <v>0</v>
      </c>
      <c r="T26" s="162">
        <f>IF(H26=0,0,IF(H26&lt;$T$12,D26,0))</f>
        <v>0</v>
      </c>
      <c r="V26" s="44"/>
      <c r="W26" s="44"/>
      <c r="X26" s="741" t="s">
        <v>200</v>
      </c>
      <c r="Y26" s="742"/>
      <c r="Z26" s="742"/>
      <c r="AA26" s="743"/>
      <c r="AB26" s="325"/>
      <c r="AC26" s="325"/>
      <c r="AD26" s="325"/>
      <c r="AE26" s="325"/>
      <c r="AF26" s="325"/>
      <c r="AG26" s="325"/>
      <c r="AH26" s="325"/>
    </row>
    <row r="27" spans="1:34" ht="21.5" x14ac:dyDescent="0.75">
      <c r="A27" s="464"/>
      <c r="B27" s="425" t="s">
        <v>201</v>
      </c>
      <c r="C27" s="426"/>
      <c r="D27" s="427"/>
      <c r="E27" s="426"/>
      <c r="F27" s="428"/>
      <c r="G27" s="426"/>
      <c r="H27" s="429"/>
      <c r="I27" s="428"/>
      <c r="J27" s="428"/>
      <c r="K27" s="430"/>
      <c r="L27" s="465"/>
      <c r="M27" s="461"/>
      <c r="N27" s="6"/>
      <c r="O27" s="157"/>
      <c r="P27" s="159"/>
      <c r="Q27" s="160"/>
      <c r="R27" s="160"/>
      <c r="S27" s="160"/>
      <c r="T27" s="161"/>
      <c r="V27" s="44"/>
      <c r="W27" s="44"/>
      <c r="X27" s="328" t="s">
        <v>184</v>
      </c>
      <c r="Y27" s="293"/>
      <c r="Z27" s="293"/>
      <c r="AA27" s="310"/>
      <c r="AB27" s="325"/>
      <c r="AC27" s="325"/>
      <c r="AD27" s="325"/>
      <c r="AE27" s="325"/>
      <c r="AF27" s="325"/>
      <c r="AG27" s="325"/>
      <c r="AH27" s="325"/>
    </row>
    <row r="28" spans="1:34" ht="18.5" x14ac:dyDescent="0.45">
      <c r="A28" s="464"/>
      <c r="B28" s="641" t="s">
        <v>178</v>
      </c>
      <c r="C28" s="565"/>
      <c r="D28" s="563"/>
      <c r="E28" s="416"/>
      <c r="F28" s="84"/>
      <c r="G28" s="84"/>
      <c r="H28" s="422">
        <f t="shared" ref="H28:H42" si="6">IFERROR(F28/G28,0)</f>
        <v>0</v>
      </c>
      <c r="I28" s="418">
        <f t="shared" ref="I28:I42" si="7">F28*D28</f>
        <v>0</v>
      </c>
      <c r="J28" s="419">
        <f t="shared" ref="J28:J30" si="8">I28*12</f>
        <v>0</v>
      </c>
      <c r="K28" s="431"/>
      <c r="L28" s="465"/>
      <c r="M28" s="461"/>
      <c r="N28" s="6"/>
      <c r="O28" s="157"/>
      <c r="P28" s="146">
        <f t="shared" ref="P28:P42" si="9">IF(H28=0,0,IF(H28&lt;$P$10,D28,0))</f>
        <v>0</v>
      </c>
      <c r="Q28" s="146">
        <f t="shared" ref="Q28:Q42" si="10">IF(H28=0,0,IF(AND(H28&lt;=$Q$12,H28&gt;=$Q$11),D28,0))</f>
        <v>0</v>
      </c>
      <c r="R28" s="146">
        <f t="shared" ref="R28:R41" si="11">IF(H28=0,0,IF(AND(H28&lt;=$R$12,H28&gt;=$R$11),D28,0))</f>
        <v>0</v>
      </c>
      <c r="S28" s="146">
        <f t="shared" ref="S28:S42" si="12">IF(H28=0,0,IF(AND(H28&lt;=$S$12,H28&gt;=$S$11),D28,0))</f>
        <v>0</v>
      </c>
      <c r="T28" s="162">
        <f t="shared" ref="T28:T42" si="13">IF(H28=0,0,IF(H28&lt;$T$12,D28,0))</f>
        <v>0</v>
      </c>
      <c r="V28" s="44"/>
      <c r="W28" s="44"/>
      <c r="X28" s="309" t="s">
        <v>202</v>
      </c>
      <c r="Y28" s="293"/>
      <c r="Z28" s="293"/>
      <c r="AA28" s="310"/>
      <c r="AB28" s="325"/>
      <c r="AC28" s="325"/>
      <c r="AD28" s="325"/>
      <c r="AE28" s="325"/>
      <c r="AF28" s="325"/>
      <c r="AG28" s="325"/>
      <c r="AH28" s="325"/>
    </row>
    <row r="29" spans="1:34" ht="21.5" x14ac:dyDescent="0.75">
      <c r="A29" s="464"/>
      <c r="B29" s="641" t="s">
        <v>178</v>
      </c>
      <c r="C29" s="565"/>
      <c r="D29" s="563"/>
      <c r="E29" s="416"/>
      <c r="F29" s="84"/>
      <c r="G29" s="84"/>
      <c r="H29" s="422">
        <f>IFERROR(F29/G29,0)</f>
        <v>0</v>
      </c>
      <c r="I29" s="418">
        <f t="shared" si="7"/>
        <v>0</v>
      </c>
      <c r="J29" s="419">
        <f t="shared" si="8"/>
        <v>0</v>
      </c>
      <c r="K29" s="431"/>
      <c r="L29" s="465"/>
      <c r="M29" s="461"/>
      <c r="N29" s="6"/>
      <c r="O29" s="157"/>
      <c r="P29" s="146">
        <f t="shared" si="9"/>
        <v>0</v>
      </c>
      <c r="Q29" s="146">
        <f t="shared" si="10"/>
        <v>0</v>
      </c>
      <c r="R29" s="146">
        <f t="shared" si="11"/>
        <v>0</v>
      </c>
      <c r="S29" s="146">
        <f t="shared" si="12"/>
        <v>0</v>
      </c>
      <c r="T29" s="162">
        <f t="shared" si="13"/>
        <v>0</v>
      </c>
      <c r="V29" s="44"/>
      <c r="W29" s="44"/>
      <c r="X29" s="328" t="s">
        <v>188</v>
      </c>
      <c r="Y29" s="293"/>
      <c r="Z29" s="293"/>
      <c r="AA29" s="310"/>
      <c r="AB29" s="325"/>
      <c r="AC29" s="325"/>
      <c r="AD29" s="325"/>
      <c r="AE29" s="325"/>
      <c r="AF29" s="325"/>
      <c r="AG29" s="325"/>
      <c r="AH29" s="325"/>
    </row>
    <row r="30" spans="1:34" ht="18.5" x14ac:dyDescent="0.45">
      <c r="A30" s="464"/>
      <c r="B30" s="641" t="s">
        <v>178</v>
      </c>
      <c r="C30" s="413"/>
      <c r="D30" s="414"/>
      <c r="E30" s="416"/>
      <c r="F30" s="415"/>
      <c r="G30" s="415"/>
      <c r="H30" s="422">
        <f t="shared" si="6"/>
        <v>0</v>
      </c>
      <c r="I30" s="418">
        <f t="shared" si="7"/>
        <v>0</v>
      </c>
      <c r="J30" s="419">
        <f t="shared" si="8"/>
        <v>0</v>
      </c>
      <c r="K30" s="431"/>
      <c r="L30" s="465"/>
      <c r="M30" s="461"/>
      <c r="N30" s="6"/>
      <c r="O30" s="157"/>
      <c r="P30" s="146">
        <f t="shared" si="9"/>
        <v>0</v>
      </c>
      <c r="Q30" s="146">
        <f t="shared" si="10"/>
        <v>0</v>
      </c>
      <c r="R30" s="146">
        <f t="shared" si="11"/>
        <v>0</v>
      </c>
      <c r="S30" s="146">
        <f t="shared" si="12"/>
        <v>0</v>
      </c>
      <c r="T30" s="162">
        <f t="shared" si="13"/>
        <v>0</v>
      </c>
      <c r="V30" s="44"/>
      <c r="W30" s="44"/>
      <c r="X30" s="309" t="s">
        <v>203</v>
      </c>
      <c r="Y30" s="293"/>
      <c r="Z30" s="293"/>
      <c r="AA30" s="310"/>
      <c r="AB30" s="325"/>
      <c r="AC30" s="325"/>
      <c r="AD30" s="325"/>
      <c r="AE30" s="325"/>
      <c r="AF30" s="325"/>
      <c r="AG30" s="325"/>
      <c r="AH30" s="325"/>
    </row>
    <row r="31" spans="1:34" ht="21.5" x14ac:dyDescent="0.75">
      <c r="A31" s="464"/>
      <c r="B31" s="641" t="s">
        <v>178</v>
      </c>
      <c r="C31" s="413"/>
      <c r="D31" s="414"/>
      <c r="E31" s="416"/>
      <c r="F31" s="415"/>
      <c r="G31" s="415"/>
      <c r="H31" s="422">
        <f t="shared" si="6"/>
        <v>0</v>
      </c>
      <c r="I31" s="418">
        <f t="shared" si="7"/>
        <v>0</v>
      </c>
      <c r="J31" s="419">
        <f t="shared" ref="J31:J35" si="14">I31*12</f>
        <v>0</v>
      </c>
      <c r="K31" s="431"/>
      <c r="L31" s="465"/>
      <c r="M31" s="461"/>
      <c r="N31" s="6"/>
      <c r="O31" s="157"/>
      <c r="P31" s="146">
        <f t="shared" si="9"/>
        <v>0</v>
      </c>
      <c r="Q31" s="146">
        <f t="shared" si="10"/>
        <v>0</v>
      </c>
      <c r="R31" s="146">
        <f t="shared" si="11"/>
        <v>0</v>
      </c>
      <c r="S31" s="146">
        <f t="shared" si="12"/>
        <v>0</v>
      </c>
      <c r="T31" s="162">
        <f t="shared" si="13"/>
        <v>0</v>
      </c>
      <c r="V31" s="44"/>
      <c r="W31" s="44"/>
      <c r="X31" s="328" t="s">
        <v>192</v>
      </c>
      <c r="Y31" s="325"/>
      <c r="Z31" s="293"/>
      <c r="AA31" s="310"/>
      <c r="AB31" s="325"/>
      <c r="AC31" s="325"/>
      <c r="AD31" s="325"/>
      <c r="AE31" s="325"/>
      <c r="AF31" s="325"/>
      <c r="AG31" s="325"/>
      <c r="AH31" s="325"/>
    </row>
    <row r="32" spans="1:34" ht="17.25" customHeight="1" x14ac:dyDescent="0.45">
      <c r="A32" s="464"/>
      <c r="B32" s="641" t="s">
        <v>178</v>
      </c>
      <c r="C32" s="413"/>
      <c r="D32" s="414"/>
      <c r="E32" s="416"/>
      <c r="F32" s="415"/>
      <c r="G32" s="415"/>
      <c r="H32" s="422">
        <f t="shared" si="6"/>
        <v>0</v>
      </c>
      <c r="I32" s="418">
        <f t="shared" si="7"/>
        <v>0</v>
      </c>
      <c r="J32" s="419">
        <f t="shared" si="14"/>
        <v>0</v>
      </c>
      <c r="K32" s="431"/>
      <c r="L32" s="465"/>
      <c r="M32" s="461"/>
      <c r="N32" s="6"/>
      <c r="O32" s="157"/>
      <c r="P32" s="146">
        <f t="shared" si="9"/>
        <v>0</v>
      </c>
      <c r="Q32" s="146">
        <f t="shared" si="10"/>
        <v>0</v>
      </c>
      <c r="R32" s="146">
        <f t="shared" si="11"/>
        <v>0</v>
      </c>
      <c r="S32" s="146">
        <f t="shared" si="12"/>
        <v>0</v>
      </c>
      <c r="T32" s="162">
        <f t="shared" si="13"/>
        <v>0</v>
      </c>
      <c r="V32" s="44"/>
      <c r="W32" s="44"/>
      <c r="X32" s="309" t="s">
        <v>204</v>
      </c>
      <c r="Y32" s="293">
        <f>IF(AND(OR(D23&lt;&gt;0,D25&lt;&gt;0),SUM(D23,D25)=R_Units),"Not Applicable",P58)</f>
        <v>0</v>
      </c>
      <c r="Z32" s="293"/>
      <c r="AA32" s="310"/>
      <c r="AB32" s="325"/>
      <c r="AC32" s="325"/>
      <c r="AD32" s="325"/>
      <c r="AE32" s="325"/>
      <c r="AF32" s="325"/>
      <c r="AG32" s="325"/>
      <c r="AH32" s="325"/>
    </row>
    <row r="33" spans="1:1023 1025:4094 4098:8189 8193:9216 9220:10240 10242:13311 13315:14335 14337:16379" ht="18.5" x14ac:dyDescent="0.45">
      <c r="A33" s="464"/>
      <c r="B33" s="641" t="s">
        <v>181</v>
      </c>
      <c r="C33" s="413"/>
      <c r="D33" s="414"/>
      <c r="E33" s="416"/>
      <c r="F33" s="415"/>
      <c r="G33" s="415"/>
      <c r="H33" s="422">
        <f t="shared" si="6"/>
        <v>0</v>
      </c>
      <c r="I33" s="418">
        <f t="shared" si="7"/>
        <v>0</v>
      </c>
      <c r="J33" s="419">
        <f t="shared" si="14"/>
        <v>0</v>
      </c>
      <c r="K33" s="431"/>
      <c r="L33" s="465"/>
      <c r="M33" s="461"/>
      <c r="N33" s="6"/>
      <c r="O33" s="157"/>
      <c r="P33" s="146">
        <f t="shared" si="9"/>
        <v>0</v>
      </c>
      <c r="Q33" s="146">
        <f t="shared" si="10"/>
        <v>0</v>
      </c>
      <c r="R33" s="146">
        <f t="shared" si="11"/>
        <v>0</v>
      </c>
      <c r="S33" s="146">
        <f t="shared" si="12"/>
        <v>0</v>
      </c>
      <c r="T33" s="162">
        <f t="shared" si="13"/>
        <v>0</v>
      </c>
      <c r="V33" s="44"/>
      <c r="W33" s="44"/>
      <c r="X33" s="309" t="s">
        <v>205</v>
      </c>
      <c r="Y33" s="293">
        <f>IF(AND(OR(D23&lt;&gt;0,D25&lt;&gt;0),SUM(D23,D25)=R_Units),"Not Applicable",R58)</f>
        <v>0</v>
      </c>
      <c r="Z33" s="293"/>
      <c r="AA33" s="310"/>
      <c r="AB33" s="325"/>
      <c r="AC33" s="325"/>
      <c r="AD33" s="325"/>
      <c r="AE33" s="325"/>
      <c r="AF33" s="325"/>
      <c r="AG33" s="325"/>
      <c r="AH33" s="325"/>
    </row>
    <row r="34" spans="1:1023 1025:4094 4098:8189 8193:9216 9220:10240 10242:13311 13315:14335 14337:16379" ht="18.5" x14ac:dyDescent="0.45">
      <c r="A34" s="464"/>
      <c r="B34" s="641" t="s">
        <v>181</v>
      </c>
      <c r="C34" s="413"/>
      <c r="D34" s="414"/>
      <c r="E34" s="416"/>
      <c r="F34" s="415"/>
      <c r="G34" s="415"/>
      <c r="H34" s="422">
        <f t="shared" si="6"/>
        <v>0</v>
      </c>
      <c r="I34" s="418">
        <f t="shared" si="7"/>
        <v>0</v>
      </c>
      <c r="J34" s="419">
        <f t="shared" si="14"/>
        <v>0</v>
      </c>
      <c r="K34" s="431"/>
      <c r="L34" s="465"/>
      <c r="M34" s="461"/>
      <c r="N34" s="6"/>
      <c r="O34" s="157"/>
      <c r="P34" s="146">
        <f t="shared" si="9"/>
        <v>0</v>
      </c>
      <c r="Q34" s="146">
        <f t="shared" si="10"/>
        <v>0</v>
      </c>
      <c r="R34" s="146">
        <f t="shared" si="11"/>
        <v>0</v>
      </c>
      <c r="S34" s="146">
        <f t="shared" si="12"/>
        <v>0</v>
      </c>
      <c r="T34" s="162">
        <f t="shared" si="13"/>
        <v>0</v>
      </c>
      <c r="V34" s="44"/>
      <c r="W34" s="44"/>
      <c r="X34" s="311" t="s">
        <v>206</v>
      </c>
      <c r="Y34" s="354">
        <f>IF(AND(OR(D23&lt;&gt;0,D25&lt;&gt;0),SUM(D23,D25)=R_Units), 100%,IF($Y$22=0,0,Y33/Y32))</f>
        <v>0</v>
      </c>
      <c r="Z34" s="312"/>
      <c r="AA34" s="313"/>
      <c r="AB34" s="325"/>
      <c r="AC34" s="325"/>
      <c r="AD34" s="325"/>
      <c r="AE34" s="325"/>
      <c r="AF34" s="325"/>
      <c r="AG34" s="325"/>
      <c r="AH34" s="325"/>
    </row>
    <row r="35" spans="1:1023 1025:4094 4098:8189 8193:9216 9220:10240 10242:13311 13315:14335 14337:16379" ht="18.5" x14ac:dyDescent="0.45">
      <c r="A35" s="464"/>
      <c r="B35" s="641" t="s">
        <v>181</v>
      </c>
      <c r="C35" s="413"/>
      <c r="D35" s="414"/>
      <c r="E35" s="416"/>
      <c r="F35" s="415"/>
      <c r="G35" s="415"/>
      <c r="H35" s="422">
        <f t="shared" si="6"/>
        <v>0</v>
      </c>
      <c r="I35" s="418">
        <f t="shared" si="7"/>
        <v>0</v>
      </c>
      <c r="J35" s="419">
        <f t="shared" si="14"/>
        <v>0</v>
      </c>
      <c r="K35" s="431"/>
      <c r="L35" s="465"/>
      <c r="M35" s="461"/>
      <c r="N35" s="6"/>
      <c r="O35" s="157"/>
      <c r="P35" s="146">
        <f t="shared" si="9"/>
        <v>0</v>
      </c>
      <c r="Q35" s="146">
        <f t="shared" si="10"/>
        <v>0</v>
      </c>
      <c r="R35" s="146">
        <f t="shared" si="11"/>
        <v>0</v>
      </c>
      <c r="S35" s="146">
        <f t="shared" si="12"/>
        <v>0</v>
      </c>
      <c r="T35" s="162">
        <f t="shared" si="13"/>
        <v>0</v>
      </c>
      <c r="V35" s="44"/>
      <c r="W35" s="44"/>
      <c r="X35" s="798">
        <f>IF(R_Units=0,0,IF(AND(OR(D23&lt;&gt;0,D25&lt;&gt;0),SUM(D23,D25)=R_Units),"PASS",IF(Y22=0,"Fail",IF(Y34&lt;=79.99%, "PASS", "FAIL"))))</f>
        <v>0</v>
      </c>
      <c r="Y35" s="799"/>
      <c r="Z35" s="799"/>
      <c r="AA35" s="800"/>
      <c r="AB35" s="325"/>
      <c r="AC35" s="325"/>
      <c r="AD35" s="325"/>
      <c r="AE35" s="325"/>
      <c r="AF35" s="325"/>
      <c r="AG35" s="325"/>
      <c r="AH35" s="325"/>
    </row>
    <row r="36" spans="1:1023 1025:4094 4098:8189 8193:9216 9220:10240 10242:13311 13315:14335 14337:16379" ht="18.5" x14ac:dyDescent="0.45">
      <c r="A36" s="464"/>
      <c r="B36" s="641" t="s">
        <v>181</v>
      </c>
      <c r="C36" s="413"/>
      <c r="D36" s="413"/>
      <c r="E36" s="417"/>
      <c r="F36" s="415"/>
      <c r="G36" s="415"/>
      <c r="H36" s="432">
        <f t="shared" si="6"/>
        <v>0</v>
      </c>
      <c r="I36" s="418">
        <f t="shared" si="7"/>
        <v>0</v>
      </c>
      <c r="J36" s="419">
        <f t="shared" ref="J36:J42" si="15">I36*12</f>
        <v>0</v>
      </c>
      <c r="K36" s="431"/>
      <c r="L36" s="466"/>
      <c r="M36" s="461"/>
      <c r="N36" s="6"/>
      <c r="O36" s="157"/>
      <c r="P36" s="146">
        <f t="shared" si="9"/>
        <v>0</v>
      </c>
      <c r="Q36" s="284">
        <f t="shared" si="10"/>
        <v>0</v>
      </c>
      <c r="R36" s="284">
        <f t="shared" si="11"/>
        <v>0</v>
      </c>
      <c r="S36" s="284">
        <f t="shared" si="12"/>
        <v>0</v>
      </c>
      <c r="T36" s="162">
        <f t="shared" si="13"/>
        <v>0</v>
      </c>
      <c r="V36" s="285"/>
      <c r="W36" s="285"/>
      <c r="AB36" s="325"/>
      <c r="AC36" s="325"/>
      <c r="AD36" s="325"/>
      <c r="AE36" s="325"/>
      <c r="AF36" s="325"/>
      <c r="AG36" s="325"/>
      <c r="AH36" s="325"/>
    </row>
    <row r="37" spans="1:1023 1025:4094 4098:8189 8193:9216 9220:10240 10242:13311 13315:14335 14337:16379" ht="18.5" x14ac:dyDescent="0.45">
      <c r="A37" s="464"/>
      <c r="B37" s="641" t="s">
        <v>185</v>
      </c>
      <c r="C37" s="413"/>
      <c r="D37" s="413"/>
      <c r="E37" s="417"/>
      <c r="F37" s="415"/>
      <c r="G37" s="415"/>
      <c r="H37" s="432">
        <f t="shared" si="6"/>
        <v>0</v>
      </c>
      <c r="I37" s="418">
        <f t="shared" si="7"/>
        <v>0</v>
      </c>
      <c r="J37" s="419">
        <f t="shared" si="15"/>
        <v>0</v>
      </c>
      <c r="K37" s="431"/>
      <c r="L37" s="466"/>
      <c r="M37" s="461"/>
      <c r="N37" s="6"/>
      <c r="O37" s="157"/>
      <c r="P37" s="146">
        <f t="shared" si="9"/>
        <v>0</v>
      </c>
      <c r="Q37" s="284">
        <f t="shared" si="10"/>
        <v>0</v>
      </c>
      <c r="R37" s="284">
        <f t="shared" si="11"/>
        <v>0</v>
      </c>
      <c r="S37" s="284">
        <f t="shared" si="12"/>
        <v>0</v>
      </c>
      <c r="T37" s="162">
        <f t="shared" si="13"/>
        <v>0</v>
      </c>
      <c r="V37" s="285"/>
      <c r="W37" s="285"/>
      <c r="X37" s="299" t="s">
        <v>207</v>
      </c>
      <c r="Y37" s="325"/>
      <c r="Z37" s="325"/>
      <c r="AA37" s="325"/>
      <c r="AB37" s="325"/>
      <c r="AC37" s="325"/>
      <c r="AD37" s="325"/>
      <c r="AE37" s="325"/>
      <c r="AF37" s="325"/>
      <c r="AG37" s="325"/>
      <c r="AH37" s="325"/>
    </row>
    <row r="38" spans="1:1023 1025:4094 4098:8189 8193:9216 9220:10240 10242:13311 13315:14335 14337:16379" x14ac:dyDescent="0.35">
      <c r="A38" s="464"/>
      <c r="B38" s="641" t="s">
        <v>185</v>
      </c>
      <c r="C38" s="413"/>
      <c r="D38" s="413"/>
      <c r="E38" s="417"/>
      <c r="F38" s="415"/>
      <c r="G38" s="415"/>
      <c r="H38" s="432">
        <f t="shared" si="6"/>
        <v>0</v>
      </c>
      <c r="I38" s="418">
        <f t="shared" si="7"/>
        <v>0</v>
      </c>
      <c r="J38" s="419">
        <f t="shared" si="15"/>
        <v>0</v>
      </c>
      <c r="K38" s="431"/>
      <c r="L38" s="466"/>
      <c r="M38" s="461"/>
      <c r="N38" s="6"/>
      <c r="O38" s="157"/>
      <c r="P38" s="146">
        <f t="shared" si="9"/>
        <v>0</v>
      </c>
      <c r="Q38" s="284">
        <f t="shared" si="10"/>
        <v>0</v>
      </c>
      <c r="R38" s="284">
        <f t="shared" si="11"/>
        <v>0</v>
      </c>
      <c r="S38" s="284">
        <f t="shared" si="12"/>
        <v>0</v>
      </c>
      <c r="T38" s="162">
        <f t="shared" si="13"/>
        <v>0</v>
      </c>
      <c r="V38" s="285"/>
      <c r="W38" s="285"/>
      <c r="Y38" s="16"/>
      <c r="Z38" s="16"/>
      <c r="AA38" s="16"/>
      <c r="AB38" s="16"/>
      <c r="AC38" s="16"/>
      <c r="AD38" s="16"/>
      <c r="AE38" s="16"/>
      <c r="AF38" s="16"/>
      <c r="AG38" s="16"/>
      <c r="AH38" s="16"/>
    </row>
    <row r="39" spans="1:1023 1025:4094 4098:8189 8193:9216 9220:10240 10242:13311 13315:14335 14337:16379" x14ac:dyDescent="0.35">
      <c r="A39" s="464"/>
      <c r="B39" s="641" t="s">
        <v>185</v>
      </c>
      <c r="C39" s="413"/>
      <c r="D39" s="413"/>
      <c r="E39" s="417"/>
      <c r="F39" s="415"/>
      <c r="G39" s="415"/>
      <c r="H39" s="432">
        <f t="shared" si="6"/>
        <v>0</v>
      </c>
      <c r="I39" s="418">
        <f t="shared" si="7"/>
        <v>0</v>
      </c>
      <c r="J39" s="419">
        <f t="shared" si="15"/>
        <v>0</v>
      </c>
      <c r="K39" s="431"/>
      <c r="L39" s="466"/>
      <c r="M39" s="461"/>
      <c r="N39" s="6"/>
      <c r="O39" s="157"/>
      <c r="P39" s="146">
        <f t="shared" si="9"/>
        <v>0</v>
      </c>
      <c r="Q39" s="284">
        <f t="shared" si="10"/>
        <v>0</v>
      </c>
      <c r="R39" s="284">
        <f t="shared" si="11"/>
        <v>0</v>
      </c>
      <c r="S39" s="284">
        <f t="shared" si="12"/>
        <v>0</v>
      </c>
      <c r="T39" s="162">
        <f t="shared" si="13"/>
        <v>0</v>
      </c>
      <c r="V39" s="285"/>
      <c r="W39" s="285"/>
      <c r="X39" s="16"/>
      <c r="Y39" s="16"/>
      <c r="Z39" s="16"/>
      <c r="AA39" s="16"/>
      <c r="AB39" s="16"/>
      <c r="AC39" s="16"/>
      <c r="AD39" s="16"/>
      <c r="AE39" s="16"/>
      <c r="AF39" s="16"/>
      <c r="AG39" s="16"/>
      <c r="AH39" s="16"/>
    </row>
    <row r="40" spans="1:1023 1025:4094 4098:8189 8193:9216 9220:10240 10242:13311 13315:14335 14337:16379" x14ac:dyDescent="0.35">
      <c r="A40" s="464"/>
      <c r="B40" s="641" t="s">
        <v>189</v>
      </c>
      <c r="C40" s="413"/>
      <c r="D40" s="413"/>
      <c r="E40" s="417"/>
      <c r="F40" s="415"/>
      <c r="G40" s="415"/>
      <c r="H40" s="432">
        <f t="shared" si="6"/>
        <v>0</v>
      </c>
      <c r="I40" s="418">
        <f t="shared" si="7"/>
        <v>0</v>
      </c>
      <c r="J40" s="419">
        <f t="shared" si="15"/>
        <v>0</v>
      </c>
      <c r="K40" s="431"/>
      <c r="L40" s="466"/>
      <c r="M40" s="461"/>
      <c r="N40" s="6"/>
      <c r="O40" s="157"/>
      <c r="P40" s="146">
        <f t="shared" si="9"/>
        <v>0</v>
      </c>
      <c r="Q40" s="284">
        <f t="shared" si="10"/>
        <v>0</v>
      </c>
      <c r="R40" s="284">
        <f t="shared" si="11"/>
        <v>0</v>
      </c>
      <c r="S40" s="284">
        <f t="shared" si="12"/>
        <v>0</v>
      </c>
      <c r="T40" s="162">
        <f t="shared" si="13"/>
        <v>0</v>
      </c>
      <c r="V40" s="285"/>
      <c r="W40" s="285"/>
      <c r="X40" s="16"/>
      <c r="Y40" s="16"/>
      <c r="Z40" s="16"/>
      <c r="AA40" s="16"/>
      <c r="AB40" s="16"/>
      <c r="AC40" s="16"/>
      <c r="AD40" s="16"/>
      <c r="AE40" s="16"/>
      <c r="AF40" s="16"/>
      <c r="AG40" s="16"/>
      <c r="AH40" s="16"/>
    </row>
    <row r="41" spans="1:1023 1025:4094 4098:8189 8193:9216 9220:10240 10242:13311 13315:14335 14337:16379" x14ac:dyDescent="0.35">
      <c r="A41" s="464"/>
      <c r="B41" s="641" t="s">
        <v>189</v>
      </c>
      <c r="C41" s="413"/>
      <c r="D41" s="413"/>
      <c r="E41" s="417"/>
      <c r="F41" s="415"/>
      <c r="G41" s="415"/>
      <c r="H41" s="432">
        <f t="shared" si="6"/>
        <v>0</v>
      </c>
      <c r="I41" s="418">
        <f t="shared" si="7"/>
        <v>0</v>
      </c>
      <c r="J41" s="419">
        <f t="shared" si="15"/>
        <v>0</v>
      </c>
      <c r="K41" s="431"/>
      <c r="L41" s="466"/>
      <c r="M41" s="461"/>
      <c r="N41" s="6"/>
      <c r="O41" s="157"/>
      <c r="P41" s="146">
        <f t="shared" si="9"/>
        <v>0</v>
      </c>
      <c r="Q41" s="284">
        <f t="shared" si="10"/>
        <v>0</v>
      </c>
      <c r="R41" s="284">
        <f t="shared" si="11"/>
        <v>0</v>
      </c>
      <c r="S41" s="284">
        <f t="shared" si="12"/>
        <v>0</v>
      </c>
      <c r="T41" s="162">
        <f t="shared" si="13"/>
        <v>0</v>
      </c>
      <c r="V41" s="285"/>
      <c r="W41" s="285"/>
      <c r="X41" s="16"/>
      <c r="Y41" s="16"/>
      <c r="Z41" s="16"/>
      <c r="AA41" s="16"/>
      <c r="AB41" s="16"/>
      <c r="AC41" s="16"/>
      <c r="AD41" s="16"/>
      <c r="AE41" s="16"/>
      <c r="AF41" s="16"/>
      <c r="AG41" s="16"/>
      <c r="AH41" s="16"/>
    </row>
    <row r="42" spans="1:1023 1025:4094 4098:8189 8193:9216 9220:10240 10242:13311 13315:14335 14337:16379" ht="16" thickBot="1" x14ac:dyDescent="0.4">
      <c r="A42" s="464"/>
      <c r="B42" s="641" t="s">
        <v>189</v>
      </c>
      <c r="C42" s="413"/>
      <c r="D42" s="413"/>
      <c r="E42" s="417"/>
      <c r="F42" s="415"/>
      <c r="G42" s="415"/>
      <c r="H42" s="432">
        <f t="shared" si="6"/>
        <v>0</v>
      </c>
      <c r="I42" s="418">
        <f t="shared" si="7"/>
        <v>0</v>
      </c>
      <c r="J42" s="419">
        <f t="shared" si="15"/>
        <v>0</v>
      </c>
      <c r="K42" s="431"/>
      <c r="L42" s="466"/>
      <c r="M42" s="461"/>
      <c r="N42" s="6"/>
      <c r="O42" s="157"/>
      <c r="P42" s="146">
        <f t="shared" si="9"/>
        <v>0</v>
      </c>
      <c r="Q42" s="284">
        <f t="shared" si="10"/>
        <v>0</v>
      </c>
      <c r="R42" s="284">
        <f>IF(H42=0,0,IF(AND(H42&lt;=$R$12,H42&gt;=$R$11),D42,0))</f>
        <v>0</v>
      </c>
      <c r="S42" s="284">
        <f t="shared" si="12"/>
        <v>0</v>
      </c>
      <c r="T42" s="162">
        <f t="shared" si="13"/>
        <v>0</v>
      </c>
      <c r="V42" s="285"/>
      <c r="W42" s="285"/>
      <c r="X42" s="16"/>
      <c r="Y42" s="16"/>
      <c r="Z42" s="16"/>
      <c r="AA42" s="16"/>
      <c r="AB42" s="16"/>
      <c r="AC42" s="16"/>
      <c r="AD42" s="16"/>
      <c r="AE42" s="16"/>
      <c r="AF42" s="16"/>
      <c r="AG42" s="16"/>
      <c r="AH42" s="16"/>
    </row>
    <row r="43" spans="1:1023 1025:4094 4098:8189 8193:9216 9220:10240 10242:13311 13315:14335 14337:16379" ht="16" thickBot="1" x14ac:dyDescent="0.4">
      <c r="A43" s="464"/>
      <c r="B43" s="425" t="s">
        <v>208</v>
      </c>
      <c r="C43" s="205"/>
      <c r="D43" s="205"/>
      <c r="E43" s="205"/>
      <c r="F43" s="467"/>
      <c r="G43" s="467"/>
      <c r="H43" s="468"/>
      <c r="I43" s="467"/>
      <c r="J43" s="467"/>
      <c r="K43" s="430"/>
      <c r="L43" s="466"/>
      <c r="M43" s="461"/>
      <c r="N43" s="4"/>
      <c r="O43" s="287"/>
      <c r="P43" s="287"/>
      <c r="Q43" s="288"/>
      <c r="R43" s="287"/>
      <c r="S43" s="287"/>
      <c r="T43" s="182"/>
      <c r="U43" s="283"/>
      <c r="X43" s="289"/>
      <c r="Y43" s="290"/>
      <c r="Z43" s="16"/>
      <c r="AA43" s="16"/>
      <c r="AB43" s="16"/>
      <c r="AC43" s="294"/>
      <c r="AD43" s="294"/>
      <c r="AE43" s="295"/>
      <c r="AF43" s="294"/>
      <c r="AG43" s="294"/>
      <c r="AH43" s="296"/>
      <c r="AI43" s="283"/>
      <c r="AP43" s="287"/>
      <c r="AQ43" s="287"/>
      <c r="AR43" s="288"/>
      <c r="AS43" s="287"/>
      <c r="AT43" s="287"/>
      <c r="AU43" s="182"/>
      <c r="AV43" s="283"/>
      <c r="AX43" s="132"/>
      <c r="AY43" s="286"/>
      <c r="BC43" s="287"/>
      <c r="BD43" s="287"/>
      <c r="BE43" s="288"/>
      <c r="BF43" s="287"/>
      <c r="BG43" s="287"/>
      <c r="BH43" s="182"/>
      <c r="BI43" s="283"/>
      <c r="BK43" s="132"/>
      <c r="BL43" s="286"/>
      <c r="BP43" s="287"/>
      <c r="BQ43" s="287"/>
      <c r="BR43" s="288"/>
      <c r="BS43" s="287"/>
      <c r="BT43" s="287"/>
      <c r="BU43" s="182"/>
      <c r="BV43" s="283"/>
      <c r="BX43" s="132"/>
      <c r="BY43" s="286"/>
      <c r="CC43" s="287"/>
      <c r="CD43" s="287"/>
      <c r="CE43" s="288"/>
      <c r="CF43" s="287"/>
      <c r="CG43" s="287"/>
      <c r="CH43" s="182"/>
      <c r="CI43" s="283"/>
      <c r="CK43" s="132"/>
      <c r="CL43" s="286"/>
      <c r="CP43" s="287"/>
      <c r="CQ43" s="287"/>
      <c r="CR43" s="288"/>
      <c r="CS43" s="287"/>
      <c r="CT43" s="287"/>
      <c r="CU43" s="182"/>
      <c r="CV43" s="283"/>
      <c r="CX43" s="132"/>
      <c r="CY43" s="286"/>
      <c r="DC43" s="287"/>
      <c r="DD43" s="287"/>
      <c r="DE43" s="288"/>
      <c r="DF43" s="287"/>
      <c r="DG43" s="287"/>
      <c r="DH43" s="182"/>
      <c r="DI43" s="283"/>
      <c r="DK43" s="132"/>
      <c r="DL43" s="286"/>
      <c r="DP43" s="287"/>
      <c r="DQ43" s="287"/>
      <c r="DR43" s="288"/>
      <c r="DS43" s="287"/>
      <c r="DT43" s="287"/>
      <c r="DU43" s="182"/>
      <c r="DV43" s="283"/>
      <c r="DX43" s="132"/>
      <c r="DY43" s="286"/>
      <c r="EC43" s="287"/>
      <c r="ED43" s="287"/>
      <c r="EE43" s="288"/>
      <c r="EF43" s="287"/>
      <c r="EG43" s="287"/>
      <c r="EH43" s="182"/>
      <c r="EI43" s="283"/>
      <c r="EK43" s="132"/>
      <c r="EL43" s="286"/>
      <c r="EP43" s="287"/>
      <c r="EQ43" s="287"/>
      <c r="ER43" s="288"/>
      <c r="ES43" s="287"/>
      <c r="ET43" s="287"/>
      <c r="EU43" s="182"/>
      <c r="EV43" s="283"/>
      <c r="EX43" s="132"/>
      <c r="EY43" s="286"/>
      <c r="FC43" s="287"/>
      <c r="FD43" s="287"/>
      <c r="FE43" s="288"/>
      <c r="FF43" s="287"/>
      <c r="FG43" s="287"/>
      <c r="FH43" s="182"/>
      <c r="FI43" s="283"/>
      <c r="FK43" s="132"/>
      <c r="FL43" s="286"/>
      <c r="FP43" s="287"/>
      <c r="FQ43" s="287"/>
      <c r="FR43" s="288"/>
      <c r="FS43" s="287"/>
      <c r="FT43" s="287"/>
      <c r="FU43" s="182"/>
      <c r="FV43" s="283"/>
      <c r="FX43" s="132"/>
      <c r="FY43" s="286"/>
      <c r="GC43" s="287"/>
      <c r="GD43" s="287"/>
      <c r="GE43" s="288"/>
      <c r="GF43" s="287"/>
      <c r="GG43" s="287"/>
      <c r="GH43" s="182"/>
      <c r="GI43" s="283"/>
      <c r="GK43" s="132"/>
      <c r="GL43" s="286"/>
      <c r="GP43" s="287"/>
      <c r="GQ43" s="287"/>
      <c r="GR43" s="288"/>
      <c r="GS43" s="287"/>
      <c r="GT43" s="287"/>
      <c r="GU43" s="182"/>
      <c r="GV43" s="283"/>
      <c r="GX43" s="132"/>
      <c r="GY43" s="286"/>
      <c r="HC43" s="287"/>
      <c r="HD43" s="287"/>
      <c r="HE43" s="288"/>
      <c r="HF43" s="287"/>
      <c r="HG43" s="287"/>
      <c r="HH43" s="182"/>
      <c r="HI43" s="283"/>
      <c r="HK43" s="132"/>
      <c r="HL43" s="286"/>
      <c r="HP43" s="287"/>
      <c r="HQ43" s="287"/>
      <c r="HR43" s="288"/>
      <c r="HS43" s="287"/>
      <c r="HT43" s="287"/>
      <c r="HU43" s="182"/>
      <c r="HV43" s="283"/>
      <c r="HX43" s="132"/>
      <c r="HY43" s="286"/>
      <c r="IC43" s="287"/>
      <c r="ID43" s="287"/>
      <c r="IE43" s="288"/>
      <c r="IF43" s="287"/>
      <c r="IG43" s="287"/>
      <c r="IH43" s="182"/>
      <c r="II43" s="283"/>
      <c r="IK43" s="132"/>
      <c r="IL43" s="286"/>
      <c r="IP43" s="287"/>
      <c r="IQ43" s="287"/>
      <c r="IR43" s="288"/>
      <c r="IS43" s="287"/>
      <c r="IT43" s="287"/>
      <c r="IU43" s="182"/>
      <c r="IV43" s="283"/>
      <c r="IX43" s="132"/>
      <c r="IY43" s="286"/>
      <c r="JC43" s="287"/>
      <c r="JD43" s="287"/>
      <c r="JE43" s="288"/>
      <c r="JF43" s="287"/>
      <c r="JG43" s="287"/>
      <c r="JH43" s="182"/>
      <c r="JI43" s="283"/>
      <c r="JK43" s="132"/>
      <c r="JL43" s="286"/>
      <c r="JP43" s="287"/>
      <c r="JQ43" s="287"/>
      <c r="JR43" s="288"/>
      <c r="JS43" s="287"/>
      <c r="JT43" s="287"/>
      <c r="JU43" s="182"/>
      <c r="JV43" s="283"/>
      <c r="JX43" s="132"/>
      <c r="JY43" s="286"/>
      <c r="KC43" s="287"/>
      <c r="KD43" s="287"/>
      <c r="KE43" s="288"/>
      <c r="KF43" s="287"/>
      <c r="KG43" s="287"/>
      <c r="KH43" s="182"/>
      <c r="KI43" s="283"/>
      <c r="KK43" s="132"/>
      <c r="KL43" s="286"/>
      <c r="KP43" s="287"/>
      <c r="KQ43" s="287"/>
      <c r="KR43" s="288"/>
      <c r="KS43" s="287"/>
      <c r="KT43" s="287"/>
      <c r="KU43" s="182"/>
      <c r="KV43" s="283"/>
      <c r="KX43" s="132"/>
      <c r="KY43" s="286"/>
      <c r="LC43" s="287"/>
      <c r="LD43" s="287"/>
      <c r="LE43" s="288"/>
      <c r="LF43" s="287"/>
      <c r="LG43" s="287"/>
      <c r="LH43" s="182"/>
      <c r="LI43" s="283"/>
      <c r="LK43" s="132"/>
      <c r="LL43" s="286"/>
      <c r="LP43" s="287"/>
      <c r="LQ43" s="287"/>
      <c r="LR43" s="288"/>
      <c r="LS43" s="287"/>
      <c r="LT43" s="287"/>
      <c r="LU43" s="182"/>
      <c r="LV43" s="283"/>
      <c r="LX43" s="132"/>
      <c r="LY43" s="286"/>
      <c r="MC43" s="287"/>
      <c r="MD43" s="287"/>
      <c r="ME43" s="288"/>
      <c r="MF43" s="287"/>
      <c r="MG43" s="287"/>
      <c r="MH43" s="182"/>
      <c r="MI43" s="283"/>
      <c r="MK43" s="132"/>
      <c r="ML43" s="286"/>
      <c r="MP43" s="287"/>
      <c r="MQ43" s="287"/>
      <c r="MR43" s="288"/>
      <c r="MS43" s="287"/>
      <c r="MT43" s="287"/>
      <c r="MU43" s="182"/>
      <c r="MV43" s="283"/>
      <c r="MX43" s="132"/>
      <c r="MY43" s="286"/>
      <c r="NC43" s="287"/>
      <c r="ND43" s="287"/>
      <c r="NE43" s="288"/>
      <c r="NF43" s="287"/>
      <c r="NG43" s="287"/>
      <c r="NH43" s="182"/>
      <c r="NI43" s="283"/>
      <c r="NK43" s="132"/>
      <c r="NL43" s="286"/>
      <c r="NP43" s="287"/>
      <c r="NQ43" s="287"/>
      <c r="NR43" s="288"/>
      <c r="NS43" s="287"/>
      <c r="NT43" s="287"/>
      <c r="NU43" s="182"/>
      <c r="NV43" s="283"/>
      <c r="NX43" s="132"/>
      <c r="NY43" s="286"/>
      <c r="OC43" s="287"/>
      <c r="OD43" s="287"/>
      <c r="OE43" s="288"/>
      <c r="OF43" s="287"/>
      <c r="OG43" s="287"/>
      <c r="OH43" s="182"/>
      <c r="OI43" s="283"/>
      <c r="OK43" s="132"/>
      <c r="OL43" s="286"/>
      <c r="OP43" s="287"/>
      <c r="OQ43" s="287"/>
      <c r="OR43" s="288"/>
      <c r="OS43" s="287"/>
      <c r="OT43" s="287"/>
      <c r="OU43" s="182"/>
      <c r="OV43" s="283"/>
      <c r="OX43" s="132"/>
      <c r="OY43" s="286"/>
      <c r="PC43" s="287"/>
      <c r="PD43" s="287"/>
      <c r="PE43" s="288"/>
      <c r="PF43" s="287"/>
      <c r="PG43" s="287"/>
      <c r="PH43" s="182"/>
      <c r="PI43" s="283"/>
      <c r="PK43" s="132"/>
      <c r="PL43" s="286"/>
      <c r="PP43" s="287"/>
      <c r="PQ43" s="287"/>
      <c r="PR43" s="288"/>
      <c r="PS43" s="287"/>
      <c r="PT43" s="287"/>
      <c r="PU43" s="182"/>
      <c r="PV43" s="283"/>
      <c r="PX43" s="132"/>
      <c r="PY43" s="286"/>
      <c r="QC43" s="287"/>
      <c r="QD43" s="287"/>
      <c r="QE43" s="288"/>
      <c r="QF43" s="287"/>
      <c r="QG43" s="287"/>
      <c r="QH43" s="182"/>
      <c r="QI43" s="283"/>
      <c r="QK43" s="132"/>
      <c r="QL43" s="286"/>
      <c r="QP43" s="287"/>
      <c r="QQ43" s="287"/>
      <c r="QR43" s="288"/>
      <c r="QS43" s="287"/>
      <c r="QT43" s="287"/>
      <c r="QU43" s="182"/>
      <c r="QV43" s="283"/>
      <c r="QX43" s="132"/>
      <c r="QY43" s="286"/>
      <c r="RC43" s="287"/>
      <c r="RD43" s="287"/>
      <c r="RE43" s="288"/>
      <c r="RF43" s="287"/>
      <c r="RG43" s="287"/>
      <c r="RH43" s="182"/>
      <c r="RI43" s="283"/>
      <c r="RK43" s="132"/>
      <c r="RL43" s="286"/>
      <c r="RP43" s="287"/>
      <c r="RQ43" s="287"/>
      <c r="RR43" s="288"/>
      <c r="RS43" s="287"/>
      <c r="RT43" s="287"/>
      <c r="RU43" s="182"/>
      <c r="RV43" s="283"/>
      <c r="RX43" s="132"/>
      <c r="RY43" s="286"/>
      <c r="SC43" s="287"/>
      <c r="SD43" s="287"/>
      <c r="SE43" s="288"/>
      <c r="SF43" s="287"/>
      <c r="SG43" s="287"/>
      <c r="SH43" s="182"/>
      <c r="SI43" s="283"/>
      <c r="SK43" s="132"/>
      <c r="SL43" s="286"/>
      <c r="SP43" s="287"/>
      <c r="SQ43" s="287"/>
      <c r="SR43" s="288"/>
      <c r="SS43" s="287"/>
      <c r="ST43" s="287"/>
      <c r="SU43" s="182"/>
      <c r="SV43" s="283"/>
      <c r="SX43" s="132"/>
      <c r="SY43" s="286"/>
      <c r="TC43" s="287"/>
      <c r="TD43" s="287"/>
      <c r="TE43" s="288"/>
      <c r="TF43" s="287"/>
      <c r="TG43" s="287"/>
      <c r="TH43" s="182"/>
      <c r="TI43" s="283"/>
      <c r="TK43" s="132"/>
      <c r="TL43" s="286"/>
      <c r="TP43" s="287"/>
      <c r="TQ43" s="287"/>
      <c r="TR43" s="288"/>
      <c r="TS43" s="287"/>
      <c r="TT43" s="287"/>
      <c r="TU43" s="182"/>
      <c r="TV43" s="283"/>
      <c r="TX43" s="132"/>
      <c r="TY43" s="286"/>
      <c r="UC43" s="287"/>
      <c r="UD43" s="287"/>
      <c r="UE43" s="288"/>
      <c r="UF43" s="287"/>
      <c r="UG43" s="287"/>
      <c r="UH43" s="182"/>
      <c r="UI43" s="283"/>
      <c r="UK43" s="132"/>
      <c r="UL43" s="286"/>
      <c r="UP43" s="287"/>
      <c r="UQ43" s="287"/>
      <c r="UR43" s="288"/>
      <c r="US43" s="287"/>
      <c r="UT43" s="287"/>
      <c r="UU43" s="182"/>
      <c r="UV43" s="283"/>
      <c r="UX43" s="132"/>
      <c r="UY43" s="286"/>
      <c r="VC43" s="287"/>
      <c r="VD43" s="287"/>
      <c r="VE43" s="288"/>
      <c r="VF43" s="287"/>
      <c r="VG43" s="287"/>
      <c r="VH43" s="182"/>
      <c r="VI43" s="283"/>
      <c r="VK43" s="132"/>
      <c r="VL43" s="286"/>
      <c r="VP43" s="287"/>
      <c r="VQ43" s="287"/>
      <c r="VR43" s="288"/>
      <c r="VS43" s="287"/>
      <c r="VT43" s="287"/>
      <c r="VU43" s="182"/>
      <c r="VV43" s="283"/>
      <c r="VX43" s="132"/>
      <c r="VY43" s="286"/>
      <c r="WC43" s="287"/>
      <c r="WD43" s="287"/>
      <c r="WE43" s="288"/>
      <c r="WF43" s="287"/>
      <c r="WG43" s="287"/>
      <c r="WH43" s="182"/>
      <c r="WI43" s="283"/>
      <c r="WK43" s="132"/>
      <c r="WL43" s="286"/>
      <c r="WP43" s="287"/>
      <c r="WQ43" s="287"/>
      <c r="WR43" s="288"/>
      <c r="WS43" s="287"/>
      <c r="WT43" s="287"/>
      <c r="WU43" s="182"/>
      <c r="WV43" s="283"/>
      <c r="WX43" s="132"/>
      <c r="WY43" s="286"/>
      <c r="XC43" s="287"/>
      <c r="XD43" s="287"/>
      <c r="XE43" s="288"/>
      <c r="XF43" s="287"/>
      <c r="XG43" s="287"/>
      <c r="XH43" s="182"/>
      <c r="XI43" s="283"/>
      <c r="XK43" s="132"/>
      <c r="XL43" s="286"/>
      <c r="XP43" s="287"/>
      <c r="XQ43" s="287"/>
      <c r="XR43" s="288"/>
      <c r="XS43" s="287"/>
      <c r="XT43" s="287"/>
      <c r="XU43" s="182"/>
      <c r="XV43" s="283"/>
      <c r="XX43" s="132"/>
      <c r="XY43" s="286"/>
      <c r="YC43" s="287"/>
      <c r="YD43" s="287"/>
      <c r="YE43" s="288"/>
      <c r="YF43" s="287"/>
      <c r="YG43" s="287"/>
      <c r="YH43" s="182"/>
      <c r="YI43" s="283"/>
      <c r="YK43" s="132"/>
      <c r="YL43" s="286"/>
      <c r="YP43" s="287"/>
      <c r="YQ43" s="287"/>
      <c r="YR43" s="288"/>
      <c r="YS43" s="287"/>
      <c r="YT43" s="287"/>
      <c r="YU43" s="182"/>
      <c r="YV43" s="283"/>
      <c r="YX43" s="132"/>
      <c r="YY43" s="286"/>
      <c r="ZC43" s="287"/>
      <c r="ZD43" s="287"/>
      <c r="ZE43" s="288"/>
      <c r="ZF43" s="287"/>
      <c r="ZG43" s="287"/>
      <c r="ZH43" s="182"/>
      <c r="ZI43" s="283"/>
      <c r="ZK43" s="132"/>
      <c r="ZL43" s="286"/>
      <c r="ZP43" s="287"/>
      <c r="ZQ43" s="287"/>
      <c r="ZR43" s="288"/>
      <c r="ZS43" s="287"/>
      <c r="ZT43" s="287"/>
      <c r="ZU43" s="182"/>
      <c r="ZV43" s="283"/>
      <c r="ZX43" s="132"/>
      <c r="ZY43" s="286"/>
      <c r="AAC43" s="287"/>
      <c r="AAD43" s="287"/>
      <c r="AAE43" s="288"/>
      <c r="AAF43" s="287"/>
      <c r="AAG43" s="287"/>
      <c r="AAH43" s="182"/>
      <c r="AAI43" s="283"/>
      <c r="AAK43" s="132"/>
      <c r="AAL43" s="286"/>
      <c r="AAP43" s="287"/>
      <c r="AAQ43" s="287"/>
      <c r="AAR43" s="288"/>
      <c r="AAS43" s="287"/>
      <c r="AAT43" s="287"/>
      <c r="AAU43" s="182"/>
      <c r="AAV43" s="283"/>
      <c r="AAX43" s="132"/>
      <c r="AAY43" s="286"/>
      <c r="ABC43" s="287"/>
      <c r="ABD43" s="287"/>
      <c r="ABE43" s="288"/>
      <c r="ABF43" s="287"/>
      <c r="ABG43" s="287"/>
      <c r="ABH43" s="182"/>
      <c r="ABI43" s="283"/>
      <c r="ABK43" s="132"/>
      <c r="ABL43" s="286"/>
      <c r="ABP43" s="287"/>
      <c r="ABQ43" s="287"/>
      <c r="ABR43" s="288"/>
      <c r="ABS43" s="287"/>
      <c r="ABT43" s="287"/>
      <c r="ABU43" s="182"/>
      <c r="ABV43" s="283"/>
      <c r="ABX43" s="132"/>
      <c r="ABY43" s="286"/>
      <c r="ACC43" s="287"/>
      <c r="ACD43" s="287"/>
      <c r="ACE43" s="288"/>
      <c r="ACF43" s="287"/>
      <c r="ACG43" s="287"/>
      <c r="ACH43" s="182"/>
      <c r="ACI43" s="283"/>
      <c r="ACK43" s="132"/>
      <c r="ACL43" s="286"/>
      <c r="ACP43" s="287"/>
      <c r="ACQ43" s="287"/>
      <c r="ACR43" s="288"/>
      <c r="ACS43" s="287"/>
      <c r="ACT43" s="287"/>
      <c r="ACU43" s="182"/>
      <c r="ACV43" s="283"/>
      <c r="ACX43" s="132"/>
      <c r="ACY43" s="286"/>
      <c r="ADC43" s="287"/>
      <c r="ADD43" s="287"/>
      <c r="ADE43" s="288"/>
      <c r="ADF43" s="287"/>
      <c r="ADG43" s="287"/>
      <c r="ADH43" s="182"/>
      <c r="ADI43" s="283"/>
      <c r="ADK43" s="132"/>
      <c r="ADL43" s="286"/>
      <c r="ADP43" s="287"/>
      <c r="ADQ43" s="287"/>
      <c r="ADR43" s="288"/>
      <c r="ADS43" s="287"/>
      <c r="ADT43" s="287"/>
      <c r="ADU43" s="182"/>
      <c r="ADV43" s="283"/>
      <c r="ADX43" s="132"/>
      <c r="ADY43" s="286"/>
      <c r="AEC43" s="287"/>
      <c r="AED43" s="287"/>
      <c r="AEE43" s="288"/>
      <c r="AEF43" s="287"/>
      <c r="AEG43" s="287"/>
      <c r="AEH43" s="182"/>
      <c r="AEI43" s="283"/>
      <c r="AEK43" s="132"/>
      <c r="AEL43" s="286"/>
      <c r="AEP43" s="287"/>
      <c r="AEQ43" s="287"/>
      <c r="AER43" s="288"/>
      <c r="AES43" s="287"/>
      <c r="AET43" s="287"/>
      <c r="AEU43" s="182"/>
      <c r="AEV43" s="283"/>
      <c r="AEX43" s="132"/>
      <c r="AEY43" s="286"/>
      <c r="AFC43" s="287"/>
      <c r="AFD43" s="287"/>
      <c r="AFE43" s="288"/>
      <c r="AFF43" s="287"/>
      <c r="AFG43" s="287"/>
      <c r="AFH43" s="182"/>
      <c r="AFI43" s="283"/>
      <c r="AFK43" s="132"/>
      <c r="AFL43" s="286"/>
      <c r="AFP43" s="287"/>
      <c r="AFQ43" s="287"/>
      <c r="AFR43" s="288"/>
      <c r="AFS43" s="287"/>
      <c r="AFT43" s="287"/>
      <c r="AFU43" s="182"/>
      <c r="AFV43" s="283"/>
      <c r="AFX43" s="132"/>
      <c r="AFY43" s="286"/>
      <c r="AGC43" s="287"/>
      <c r="AGD43" s="287"/>
      <c r="AGE43" s="288"/>
      <c r="AGF43" s="287"/>
      <c r="AGG43" s="287"/>
      <c r="AGH43" s="182"/>
      <c r="AGI43" s="283"/>
      <c r="AGK43" s="132"/>
      <c r="AGL43" s="286"/>
      <c r="AGP43" s="287"/>
      <c r="AGQ43" s="287"/>
      <c r="AGR43" s="288"/>
      <c r="AGS43" s="287"/>
      <c r="AGT43" s="287"/>
      <c r="AGU43" s="182"/>
      <c r="AGV43" s="283"/>
      <c r="AGX43" s="132"/>
      <c r="AGY43" s="286"/>
      <c r="AHC43" s="287"/>
      <c r="AHD43" s="287"/>
      <c r="AHE43" s="288"/>
      <c r="AHF43" s="287"/>
      <c r="AHG43" s="287"/>
      <c r="AHH43" s="182"/>
      <c r="AHI43" s="283"/>
      <c r="AHK43" s="132"/>
      <c r="AHL43" s="286"/>
      <c r="AHP43" s="287"/>
      <c r="AHQ43" s="287"/>
      <c r="AHR43" s="288"/>
      <c r="AHS43" s="287"/>
      <c r="AHT43" s="287"/>
      <c r="AHU43" s="182"/>
      <c r="AHV43" s="283"/>
      <c r="AHX43" s="132"/>
      <c r="AHY43" s="286"/>
      <c r="AIC43" s="287"/>
      <c r="AID43" s="287"/>
      <c r="AIE43" s="288"/>
      <c r="AIF43" s="287"/>
      <c r="AIG43" s="287"/>
      <c r="AIH43" s="182"/>
      <c r="AII43" s="283"/>
      <c r="AIK43" s="132"/>
      <c r="AIL43" s="286"/>
      <c r="AIP43" s="287"/>
      <c r="AIQ43" s="287"/>
      <c r="AIR43" s="288"/>
      <c r="AIS43" s="287"/>
      <c r="AIT43" s="287"/>
      <c r="AIU43" s="182"/>
      <c r="AIV43" s="283"/>
      <c r="AIX43" s="132"/>
      <c r="AIY43" s="286"/>
      <c r="AJC43" s="287"/>
      <c r="AJD43" s="287"/>
      <c r="AJE43" s="288"/>
      <c r="AJF43" s="287"/>
      <c r="AJG43" s="287"/>
      <c r="AJH43" s="182"/>
      <c r="AJI43" s="283"/>
      <c r="AJK43" s="132"/>
      <c r="AJL43" s="286"/>
      <c r="AJP43" s="287"/>
      <c r="AJQ43" s="287"/>
      <c r="AJR43" s="288"/>
      <c r="AJS43" s="287"/>
      <c r="AJT43" s="287"/>
      <c r="AJU43" s="182"/>
      <c r="AJV43" s="283"/>
      <c r="AJX43" s="132"/>
      <c r="AJY43" s="286"/>
      <c r="AKC43" s="287"/>
      <c r="AKD43" s="287"/>
      <c r="AKE43" s="288"/>
      <c r="AKF43" s="287"/>
      <c r="AKG43" s="287"/>
      <c r="AKH43" s="182"/>
      <c r="AKI43" s="283"/>
      <c r="AKK43" s="132"/>
      <c r="AKL43" s="286"/>
      <c r="AKP43" s="287"/>
      <c r="AKQ43" s="287"/>
      <c r="AKR43" s="288"/>
      <c r="AKS43" s="287"/>
      <c r="AKT43" s="287"/>
      <c r="AKU43" s="182"/>
      <c r="AKV43" s="283"/>
      <c r="AKX43" s="132"/>
      <c r="AKY43" s="286"/>
      <c r="ALC43" s="287"/>
      <c r="ALD43" s="287"/>
      <c r="ALE43" s="288"/>
      <c r="ALF43" s="287"/>
      <c r="ALG43" s="287"/>
      <c r="ALH43" s="182"/>
      <c r="ALI43" s="283"/>
      <c r="ALK43" s="132"/>
      <c r="ALL43" s="286"/>
      <c r="ALP43" s="287"/>
      <c r="ALQ43" s="287"/>
      <c r="ALR43" s="288"/>
      <c r="ALS43" s="287"/>
      <c r="ALT43" s="287"/>
      <c r="ALU43" s="182"/>
      <c r="ALV43" s="283"/>
      <c r="ALX43" s="132"/>
      <c r="ALY43" s="286"/>
      <c r="AMC43" s="287"/>
      <c r="AMD43" s="287"/>
      <c r="AME43" s="288"/>
      <c r="AMF43" s="287"/>
      <c r="AMG43" s="287"/>
      <c r="AMH43" s="182"/>
      <c r="AMI43" s="283"/>
      <c r="AMK43" s="132"/>
      <c r="AML43" s="286"/>
      <c r="AMP43" s="287"/>
      <c r="AMQ43" s="287"/>
      <c r="AMR43" s="288"/>
      <c r="AMS43" s="287"/>
      <c r="AMT43" s="287"/>
      <c r="AMU43" s="182"/>
      <c r="AMV43" s="283"/>
      <c r="AMX43" s="132"/>
      <c r="AMY43" s="286"/>
      <c r="ANC43" s="287"/>
      <c r="AND43" s="287"/>
      <c r="ANE43" s="288"/>
      <c r="ANF43" s="287"/>
      <c r="ANG43" s="287"/>
      <c r="ANH43" s="182"/>
      <c r="ANI43" s="283"/>
      <c r="ANK43" s="132"/>
      <c r="ANL43" s="286"/>
      <c r="ANP43" s="287"/>
      <c r="ANQ43" s="287"/>
      <c r="ANR43" s="288"/>
      <c r="ANS43" s="287"/>
      <c r="ANT43" s="287"/>
      <c r="ANU43" s="182"/>
      <c r="ANV43" s="283"/>
      <c r="ANX43" s="132"/>
      <c r="ANY43" s="286"/>
      <c r="AOC43" s="287"/>
      <c r="AOD43" s="287"/>
      <c r="AOE43" s="288"/>
      <c r="AOF43" s="287"/>
      <c r="AOG43" s="287"/>
      <c r="AOH43" s="182"/>
      <c r="AOI43" s="283"/>
      <c r="AOK43" s="132"/>
      <c r="AOL43" s="286"/>
      <c r="AOP43" s="287"/>
      <c r="AOQ43" s="287"/>
      <c r="AOR43" s="288"/>
      <c r="AOS43" s="287"/>
      <c r="AOT43" s="287"/>
      <c r="AOU43" s="182"/>
      <c r="AOV43" s="283"/>
      <c r="AOX43" s="132"/>
      <c r="AOY43" s="286"/>
      <c r="APC43" s="287"/>
      <c r="APD43" s="287"/>
      <c r="APE43" s="288"/>
      <c r="APF43" s="287"/>
      <c r="APG43" s="287"/>
      <c r="APH43" s="182"/>
      <c r="API43" s="283"/>
      <c r="APK43" s="132"/>
      <c r="APL43" s="286"/>
      <c r="APP43" s="287"/>
      <c r="APQ43" s="287"/>
      <c r="APR43" s="288"/>
      <c r="APS43" s="287"/>
      <c r="APT43" s="287"/>
      <c r="APU43" s="182"/>
      <c r="APV43" s="283"/>
      <c r="APX43" s="132"/>
      <c r="APY43" s="286"/>
      <c r="AQC43" s="287"/>
      <c r="AQD43" s="287"/>
      <c r="AQE43" s="288"/>
      <c r="AQF43" s="287"/>
      <c r="AQG43" s="287"/>
      <c r="AQH43" s="182"/>
      <c r="AQI43" s="283"/>
      <c r="AQK43" s="132"/>
      <c r="AQL43" s="286"/>
      <c r="AQP43" s="287"/>
      <c r="AQQ43" s="287"/>
      <c r="AQR43" s="288"/>
      <c r="AQS43" s="287"/>
      <c r="AQT43" s="287"/>
      <c r="AQU43" s="182"/>
      <c r="AQV43" s="283"/>
      <c r="AQX43" s="132"/>
      <c r="AQY43" s="286"/>
      <c r="ARC43" s="287"/>
      <c r="ARD43" s="287"/>
      <c r="ARE43" s="288"/>
      <c r="ARF43" s="287"/>
      <c r="ARG43" s="287"/>
      <c r="ARH43" s="182"/>
      <c r="ARI43" s="283"/>
      <c r="ARK43" s="132"/>
      <c r="ARL43" s="286"/>
      <c r="ARP43" s="287"/>
      <c r="ARQ43" s="287"/>
      <c r="ARR43" s="288"/>
      <c r="ARS43" s="287"/>
      <c r="ART43" s="287"/>
      <c r="ARU43" s="182"/>
      <c r="ARV43" s="283"/>
      <c r="ARX43" s="132"/>
      <c r="ARY43" s="286"/>
      <c r="ASC43" s="287"/>
      <c r="ASD43" s="287"/>
      <c r="ASE43" s="288"/>
      <c r="ASF43" s="287"/>
      <c r="ASG43" s="287"/>
      <c r="ASH43" s="182"/>
      <c r="ASI43" s="283"/>
      <c r="ASK43" s="132"/>
      <c r="ASL43" s="286"/>
      <c r="ASP43" s="287"/>
      <c r="ASQ43" s="287"/>
      <c r="ASR43" s="288"/>
      <c r="ASS43" s="287"/>
      <c r="AST43" s="287"/>
      <c r="ASU43" s="182"/>
      <c r="ASV43" s="283"/>
      <c r="ASX43" s="132"/>
      <c r="ASY43" s="286"/>
      <c r="ATC43" s="287"/>
      <c r="ATD43" s="287"/>
      <c r="ATE43" s="288"/>
      <c r="ATF43" s="287"/>
      <c r="ATG43" s="287"/>
      <c r="ATH43" s="182"/>
      <c r="ATI43" s="283"/>
      <c r="ATK43" s="132"/>
      <c r="ATL43" s="286"/>
      <c r="ATP43" s="287"/>
      <c r="ATQ43" s="287"/>
      <c r="ATR43" s="288"/>
      <c r="ATS43" s="287"/>
      <c r="ATT43" s="287"/>
      <c r="ATU43" s="182"/>
      <c r="ATV43" s="283"/>
      <c r="ATX43" s="132"/>
      <c r="ATY43" s="286"/>
      <c r="AUC43" s="287"/>
      <c r="AUD43" s="287"/>
      <c r="AUE43" s="288"/>
      <c r="AUF43" s="287"/>
      <c r="AUG43" s="287"/>
      <c r="AUH43" s="182"/>
      <c r="AUI43" s="283"/>
      <c r="AUK43" s="132"/>
      <c r="AUL43" s="286"/>
      <c r="AUP43" s="287"/>
      <c r="AUQ43" s="287"/>
      <c r="AUR43" s="288"/>
      <c r="AUS43" s="287"/>
      <c r="AUT43" s="287"/>
      <c r="AUU43" s="182"/>
      <c r="AUV43" s="283"/>
      <c r="AUX43" s="132"/>
      <c r="AUY43" s="286"/>
      <c r="AVC43" s="287"/>
      <c r="AVD43" s="287"/>
      <c r="AVE43" s="288"/>
      <c r="AVF43" s="287"/>
      <c r="AVG43" s="287"/>
      <c r="AVH43" s="182"/>
      <c r="AVI43" s="283"/>
      <c r="AVK43" s="132"/>
      <c r="AVL43" s="286"/>
      <c r="AVP43" s="287"/>
      <c r="AVQ43" s="287"/>
      <c r="AVR43" s="288"/>
      <c r="AVS43" s="287"/>
      <c r="AVT43" s="287"/>
      <c r="AVU43" s="182"/>
      <c r="AVV43" s="283"/>
      <c r="AVX43" s="132"/>
      <c r="AVY43" s="286"/>
      <c r="AWC43" s="287"/>
      <c r="AWD43" s="287"/>
      <c r="AWE43" s="288"/>
      <c r="AWF43" s="287"/>
      <c r="AWG43" s="287"/>
      <c r="AWH43" s="182"/>
      <c r="AWI43" s="283"/>
      <c r="AWK43" s="132"/>
      <c r="AWL43" s="286"/>
      <c r="AWP43" s="287"/>
      <c r="AWQ43" s="287"/>
      <c r="AWR43" s="288"/>
      <c r="AWS43" s="287"/>
      <c r="AWT43" s="287"/>
      <c r="AWU43" s="182"/>
      <c r="AWV43" s="283"/>
      <c r="AWX43" s="132"/>
      <c r="AWY43" s="286"/>
      <c r="AXC43" s="287"/>
      <c r="AXD43" s="287"/>
      <c r="AXE43" s="288"/>
      <c r="AXF43" s="287"/>
      <c r="AXG43" s="287"/>
      <c r="AXH43" s="182"/>
      <c r="AXI43" s="283"/>
      <c r="AXK43" s="132"/>
      <c r="AXL43" s="286"/>
      <c r="AXP43" s="287"/>
      <c r="AXQ43" s="287"/>
      <c r="AXR43" s="288"/>
      <c r="AXS43" s="287"/>
      <c r="AXT43" s="287"/>
      <c r="AXU43" s="182"/>
      <c r="AXV43" s="283"/>
      <c r="AXX43" s="132"/>
      <c r="AXY43" s="286"/>
      <c r="AYC43" s="287"/>
      <c r="AYD43" s="287"/>
      <c r="AYE43" s="288"/>
      <c r="AYF43" s="287"/>
      <c r="AYG43" s="287"/>
      <c r="AYH43" s="182"/>
      <c r="AYI43" s="283"/>
      <c r="AYK43" s="132"/>
      <c r="AYL43" s="286"/>
      <c r="AYP43" s="287"/>
      <c r="AYQ43" s="287"/>
      <c r="AYR43" s="288"/>
      <c r="AYS43" s="287"/>
      <c r="AYT43" s="287"/>
      <c r="AYU43" s="182"/>
      <c r="AYV43" s="283"/>
      <c r="AYX43" s="132"/>
      <c r="AYY43" s="286"/>
      <c r="AZC43" s="287"/>
      <c r="AZD43" s="287"/>
      <c r="AZE43" s="288"/>
      <c r="AZF43" s="287"/>
      <c r="AZG43" s="287"/>
      <c r="AZH43" s="182"/>
      <c r="AZI43" s="283"/>
      <c r="AZK43" s="132"/>
      <c r="AZL43" s="286"/>
      <c r="AZP43" s="287"/>
      <c r="AZQ43" s="287"/>
      <c r="AZR43" s="288"/>
      <c r="AZS43" s="287"/>
      <c r="AZT43" s="287"/>
      <c r="AZU43" s="182"/>
      <c r="AZV43" s="283"/>
      <c r="AZX43" s="132"/>
      <c r="AZY43" s="286"/>
      <c r="BAC43" s="287"/>
      <c r="BAD43" s="287"/>
      <c r="BAE43" s="288"/>
      <c r="BAF43" s="287"/>
      <c r="BAG43" s="287"/>
      <c r="BAH43" s="182"/>
      <c r="BAI43" s="283"/>
      <c r="BAK43" s="132"/>
      <c r="BAL43" s="286"/>
      <c r="BAP43" s="287"/>
      <c r="BAQ43" s="287"/>
      <c r="BAR43" s="288"/>
      <c r="BAS43" s="287"/>
      <c r="BAT43" s="287"/>
      <c r="BAU43" s="182"/>
      <c r="BAV43" s="283"/>
      <c r="BAX43" s="132"/>
      <c r="BAY43" s="286"/>
      <c r="BBC43" s="287"/>
      <c r="BBD43" s="287"/>
      <c r="BBE43" s="288"/>
      <c r="BBF43" s="287"/>
      <c r="BBG43" s="287"/>
      <c r="BBH43" s="182"/>
      <c r="BBI43" s="283"/>
      <c r="BBK43" s="132"/>
      <c r="BBL43" s="286"/>
      <c r="BBP43" s="287"/>
      <c r="BBQ43" s="287"/>
      <c r="BBR43" s="288"/>
      <c r="BBS43" s="287"/>
      <c r="BBT43" s="287"/>
      <c r="BBU43" s="182"/>
      <c r="BBV43" s="283"/>
      <c r="BBX43" s="132"/>
      <c r="BBY43" s="286"/>
      <c r="BCC43" s="287"/>
      <c r="BCD43" s="287"/>
      <c r="BCE43" s="288"/>
      <c r="BCF43" s="287"/>
      <c r="BCG43" s="287"/>
      <c r="BCH43" s="182"/>
      <c r="BCI43" s="283"/>
      <c r="BCK43" s="132"/>
      <c r="BCL43" s="286"/>
      <c r="BCP43" s="287"/>
      <c r="BCQ43" s="287"/>
      <c r="BCR43" s="288"/>
      <c r="BCS43" s="287"/>
      <c r="BCT43" s="287"/>
      <c r="BCU43" s="182"/>
      <c r="BCV43" s="283"/>
      <c r="BCX43" s="132"/>
      <c r="BCY43" s="286"/>
      <c r="BDC43" s="287"/>
      <c r="BDD43" s="287"/>
      <c r="BDE43" s="288"/>
      <c r="BDF43" s="287"/>
      <c r="BDG43" s="287"/>
      <c r="BDH43" s="182"/>
      <c r="BDI43" s="283"/>
      <c r="BDK43" s="132"/>
      <c r="BDL43" s="286"/>
      <c r="BDP43" s="287"/>
      <c r="BDQ43" s="287"/>
      <c r="BDR43" s="288"/>
      <c r="BDS43" s="287"/>
      <c r="BDT43" s="287"/>
      <c r="BDU43" s="182"/>
      <c r="BDV43" s="283"/>
      <c r="BDX43" s="132"/>
      <c r="BDY43" s="286"/>
      <c r="BEC43" s="287"/>
      <c r="BED43" s="287"/>
      <c r="BEE43" s="288"/>
      <c r="BEF43" s="287"/>
      <c r="BEG43" s="287"/>
      <c r="BEH43" s="182"/>
      <c r="BEI43" s="283"/>
      <c r="BEK43" s="132"/>
      <c r="BEL43" s="286"/>
      <c r="BEP43" s="287"/>
      <c r="BEQ43" s="287"/>
      <c r="BER43" s="288"/>
      <c r="BES43" s="287"/>
      <c r="BET43" s="287"/>
      <c r="BEU43" s="182"/>
      <c r="BEV43" s="283"/>
      <c r="BEX43" s="132"/>
      <c r="BEY43" s="286"/>
      <c r="BFC43" s="287"/>
      <c r="BFD43" s="287"/>
      <c r="BFE43" s="288"/>
      <c r="BFF43" s="287"/>
      <c r="BFG43" s="287"/>
      <c r="BFH43" s="182"/>
      <c r="BFI43" s="283"/>
      <c r="BFK43" s="132"/>
      <c r="BFL43" s="286"/>
      <c r="BFP43" s="287"/>
      <c r="BFQ43" s="287"/>
      <c r="BFR43" s="288"/>
      <c r="BFS43" s="287"/>
      <c r="BFT43" s="287"/>
      <c r="BFU43" s="182"/>
      <c r="BFV43" s="283"/>
      <c r="BFX43" s="132"/>
      <c r="BFY43" s="286"/>
      <c r="BGC43" s="287"/>
      <c r="BGD43" s="287"/>
      <c r="BGE43" s="288"/>
      <c r="BGF43" s="287"/>
      <c r="BGG43" s="287"/>
      <c r="BGH43" s="182"/>
      <c r="BGI43" s="283"/>
      <c r="BGK43" s="132"/>
      <c r="BGL43" s="286"/>
      <c r="BGP43" s="287"/>
      <c r="BGQ43" s="287"/>
      <c r="BGR43" s="288"/>
      <c r="BGS43" s="287"/>
      <c r="BGT43" s="287"/>
      <c r="BGU43" s="182"/>
      <c r="BGV43" s="283"/>
      <c r="BGX43" s="132"/>
      <c r="BGY43" s="286"/>
      <c r="BHC43" s="287"/>
      <c r="BHD43" s="287"/>
      <c r="BHE43" s="288"/>
      <c r="BHF43" s="287"/>
      <c r="BHG43" s="287"/>
      <c r="BHH43" s="182"/>
      <c r="BHI43" s="283"/>
      <c r="BHK43" s="132"/>
      <c r="BHL43" s="286"/>
      <c r="BHP43" s="287"/>
      <c r="BHQ43" s="287"/>
      <c r="BHR43" s="288"/>
      <c r="BHS43" s="287"/>
      <c r="BHT43" s="287"/>
      <c r="BHU43" s="182"/>
      <c r="BHV43" s="283"/>
      <c r="BHX43" s="132"/>
      <c r="BHY43" s="286"/>
      <c r="BIC43" s="287"/>
      <c r="BID43" s="287"/>
      <c r="BIE43" s="288"/>
      <c r="BIF43" s="287"/>
      <c r="BIG43" s="287"/>
      <c r="BIH43" s="182"/>
      <c r="BII43" s="283"/>
      <c r="BIK43" s="132"/>
      <c r="BIL43" s="286"/>
      <c r="BIP43" s="287"/>
      <c r="BIQ43" s="287"/>
      <c r="BIR43" s="288"/>
      <c r="BIS43" s="287"/>
      <c r="BIT43" s="287"/>
      <c r="BIU43" s="182"/>
      <c r="BIV43" s="283"/>
      <c r="BIX43" s="132"/>
      <c r="BIY43" s="286"/>
      <c r="BJC43" s="287"/>
      <c r="BJD43" s="287"/>
      <c r="BJE43" s="288"/>
      <c r="BJF43" s="287"/>
      <c r="BJG43" s="287"/>
      <c r="BJH43" s="182"/>
      <c r="BJI43" s="283"/>
      <c r="BJK43" s="132"/>
      <c r="BJL43" s="286"/>
      <c r="BJP43" s="287"/>
      <c r="BJQ43" s="287"/>
      <c r="BJR43" s="288"/>
      <c r="BJS43" s="287"/>
      <c r="BJT43" s="287"/>
      <c r="BJU43" s="182"/>
      <c r="BJV43" s="283"/>
      <c r="BJX43" s="132"/>
      <c r="BJY43" s="286"/>
      <c r="BKC43" s="287"/>
      <c r="BKD43" s="287"/>
      <c r="BKE43" s="288"/>
      <c r="BKF43" s="287"/>
      <c r="BKG43" s="287"/>
      <c r="BKH43" s="182"/>
      <c r="BKI43" s="283"/>
      <c r="BKK43" s="132"/>
      <c r="BKL43" s="286"/>
      <c r="BKP43" s="287"/>
      <c r="BKQ43" s="287"/>
      <c r="BKR43" s="288"/>
      <c r="BKS43" s="287"/>
      <c r="BKT43" s="287"/>
      <c r="BKU43" s="182"/>
      <c r="BKV43" s="283"/>
      <c r="BKX43" s="132"/>
      <c r="BKY43" s="286"/>
      <c r="BLC43" s="287"/>
      <c r="BLD43" s="287"/>
      <c r="BLE43" s="288"/>
      <c r="BLF43" s="287"/>
      <c r="BLG43" s="287"/>
      <c r="BLH43" s="182"/>
      <c r="BLI43" s="283"/>
      <c r="BLK43" s="132"/>
      <c r="BLL43" s="286"/>
      <c r="BLP43" s="287"/>
      <c r="BLQ43" s="287"/>
      <c r="BLR43" s="288"/>
      <c r="BLS43" s="287"/>
      <c r="BLT43" s="287"/>
      <c r="BLU43" s="182"/>
      <c r="BLV43" s="283"/>
      <c r="BLX43" s="132"/>
      <c r="BLY43" s="286"/>
      <c r="BMC43" s="287"/>
      <c r="BMD43" s="287"/>
      <c r="BME43" s="288"/>
      <c r="BMF43" s="287"/>
      <c r="BMG43" s="287"/>
      <c r="BMH43" s="182"/>
      <c r="BMI43" s="283"/>
      <c r="BMK43" s="132"/>
      <c r="BML43" s="286"/>
      <c r="BMP43" s="287"/>
      <c r="BMQ43" s="287"/>
      <c r="BMR43" s="288"/>
      <c r="BMS43" s="287"/>
      <c r="BMT43" s="287"/>
      <c r="BMU43" s="182"/>
      <c r="BMV43" s="283"/>
      <c r="BMX43" s="132"/>
      <c r="BMY43" s="286"/>
      <c r="BNC43" s="287"/>
      <c r="BND43" s="287"/>
      <c r="BNE43" s="288"/>
      <c r="BNF43" s="287"/>
      <c r="BNG43" s="287"/>
      <c r="BNH43" s="182"/>
      <c r="BNI43" s="283"/>
      <c r="BNK43" s="132"/>
      <c r="BNL43" s="286"/>
      <c r="BNP43" s="287"/>
      <c r="BNQ43" s="287"/>
      <c r="BNR43" s="288"/>
      <c r="BNS43" s="287"/>
      <c r="BNT43" s="287"/>
      <c r="BNU43" s="182"/>
      <c r="BNV43" s="283"/>
      <c r="BNX43" s="132"/>
      <c r="BNY43" s="286"/>
      <c r="BOC43" s="287"/>
      <c r="BOD43" s="287"/>
      <c r="BOE43" s="288"/>
      <c r="BOF43" s="287"/>
      <c r="BOG43" s="287"/>
      <c r="BOH43" s="182"/>
      <c r="BOI43" s="283"/>
      <c r="BOK43" s="132"/>
      <c r="BOL43" s="286"/>
      <c r="BOP43" s="287"/>
      <c r="BOQ43" s="287"/>
      <c r="BOR43" s="288"/>
      <c r="BOS43" s="287"/>
      <c r="BOT43" s="287"/>
      <c r="BOU43" s="182"/>
      <c r="BOV43" s="283"/>
      <c r="BOX43" s="132"/>
      <c r="BOY43" s="286"/>
      <c r="BPC43" s="287"/>
      <c r="BPD43" s="287"/>
      <c r="BPE43" s="288"/>
      <c r="BPF43" s="287"/>
      <c r="BPG43" s="287"/>
      <c r="BPH43" s="182"/>
      <c r="BPI43" s="283"/>
      <c r="BPK43" s="132"/>
      <c r="BPL43" s="286"/>
      <c r="BPP43" s="287"/>
      <c r="BPQ43" s="287"/>
      <c r="BPR43" s="288"/>
      <c r="BPS43" s="287"/>
      <c r="BPT43" s="287"/>
      <c r="BPU43" s="182"/>
      <c r="BPV43" s="283"/>
      <c r="BPX43" s="132"/>
      <c r="BPY43" s="286"/>
      <c r="BQC43" s="287"/>
      <c r="BQD43" s="287"/>
      <c r="BQE43" s="288"/>
      <c r="BQF43" s="287"/>
      <c r="BQG43" s="287"/>
      <c r="BQH43" s="182"/>
      <c r="BQI43" s="283"/>
      <c r="BQK43" s="132"/>
      <c r="BQL43" s="286"/>
      <c r="BQP43" s="287"/>
      <c r="BQQ43" s="287"/>
      <c r="BQR43" s="288"/>
      <c r="BQS43" s="287"/>
      <c r="BQT43" s="287"/>
      <c r="BQU43" s="182"/>
      <c r="BQV43" s="283"/>
      <c r="BQX43" s="132"/>
      <c r="BQY43" s="286"/>
      <c r="BRC43" s="287"/>
      <c r="BRD43" s="287"/>
      <c r="BRE43" s="288"/>
      <c r="BRF43" s="287"/>
      <c r="BRG43" s="287"/>
      <c r="BRH43" s="182"/>
      <c r="BRI43" s="283"/>
      <c r="BRK43" s="132"/>
      <c r="BRL43" s="286"/>
      <c r="BRP43" s="287"/>
      <c r="BRQ43" s="287"/>
      <c r="BRR43" s="288"/>
      <c r="BRS43" s="287"/>
      <c r="BRT43" s="287"/>
      <c r="BRU43" s="182"/>
      <c r="BRV43" s="283"/>
      <c r="BRX43" s="132"/>
      <c r="BRY43" s="286"/>
      <c r="BSC43" s="287"/>
      <c r="BSD43" s="287"/>
      <c r="BSE43" s="288"/>
      <c r="BSF43" s="287"/>
      <c r="BSG43" s="287"/>
      <c r="BSH43" s="182"/>
      <c r="BSI43" s="283"/>
      <c r="BSK43" s="132"/>
      <c r="BSL43" s="286"/>
      <c r="BSP43" s="287"/>
      <c r="BSQ43" s="287"/>
      <c r="BSR43" s="288"/>
      <c r="BSS43" s="287"/>
      <c r="BST43" s="287"/>
      <c r="BSU43" s="182"/>
      <c r="BSV43" s="283"/>
      <c r="BSX43" s="132"/>
      <c r="BSY43" s="286"/>
      <c r="BTC43" s="287"/>
      <c r="BTD43" s="287"/>
      <c r="BTE43" s="288"/>
      <c r="BTF43" s="287"/>
      <c r="BTG43" s="287"/>
      <c r="BTH43" s="182"/>
      <c r="BTI43" s="283"/>
      <c r="BTK43" s="132"/>
      <c r="BTL43" s="286"/>
      <c r="BTP43" s="287"/>
      <c r="BTQ43" s="287"/>
      <c r="BTR43" s="288"/>
      <c r="BTS43" s="287"/>
      <c r="BTT43" s="287"/>
      <c r="BTU43" s="182"/>
      <c r="BTV43" s="283"/>
      <c r="BTX43" s="132"/>
      <c r="BTY43" s="286"/>
      <c r="BUC43" s="287"/>
      <c r="BUD43" s="287"/>
      <c r="BUE43" s="288"/>
      <c r="BUF43" s="287"/>
      <c r="BUG43" s="287"/>
      <c r="BUH43" s="182"/>
      <c r="BUI43" s="283"/>
      <c r="BUK43" s="132"/>
      <c r="BUL43" s="286"/>
      <c r="BUP43" s="287"/>
      <c r="BUQ43" s="287"/>
      <c r="BUR43" s="288"/>
      <c r="BUS43" s="287"/>
      <c r="BUT43" s="287"/>
      <c r="BUU43" s="182"/>
      <c r="BUV43" s="283"/>
      <c r="BUX43" s="132"/>
      <c r="BUY43" s="286"/>
      <c r="BVC43" s="287"/>
      <c r="BVD43" s="287"/>
      <c r="BVE43" s="288"/>
      <c r="BVF43" s="287"/>
      <c r="BVG43" s="287"/>
      <c r="BVH43" s="182"/>
      <c r="BVI43" s="283"/>
      <c r="BVK43" s="132"/>
      <c r="BVL43" s="286"/>
      <c r="BVP43" s="287"/>
      <c r="BVQ43" s="287"/>
      <c r="BVR43" s="288"/>
      <c r="BVS43" s="287"/>
      <c r="BVT43" s="287"/>
      <c r="BVU43" s="182"/>
      <c r="BVV43" s="283"/>
      <c r="BVX43" s="132"/>
      <c r="BVY43" s="286"/>
      <c r="BWC43" s="287"/>
      <c r="BWD43" s="287"/>
      <c r="BWE43" s="288"/>
      <c r="BWF43" s="287"/>
      <c r="BWG43" s="287"/>
      <c r="BWH43" s="182"/>
      <c r="BWI43" s="283"/>
      <c r="BWK43" s="132"/>
      <c r="BWL43" s="286"/>
      <c r="BWP43" s="287"/>
      <c r="BWQ43" s="287"/>
      <c r="BWR43" s="288"/>
      <c r="BWS43" s="287"/>
      <c r="BWT43" s="287"/>
      <c r="BWU43" s="182"/>
      <c r="BWV43" s="283"/>
      <c r="BWX43" s="132"/>
      <c r="BWY43" s="286"/>
      <c r="BXC43" s="287"/>
      <c r="BXD43" s="287"/>
      <c r="BXE43" s="288"/>
      <c r="BXF43" s="287"/>
      <c r="BXG43" s="287"/>
      <c r="BXH43" s="182"/>
      <c r="BXI43" s="283"/>
      <c r="BXK43" s="132"/>
      <c r="BXL43" s="286"/>
      <c r="BXP43" s="287"/>
      <c r="BXQ43" s="287"/>
      <c r="BXR43" s="288"/>
      <c r="BXS43" s="287"/>
      <c r="BXT43" s="287"/>
      <c r="BXU43" s="182"/>
      <c r="BXV43" s="283"/>
      <c r="BXX43" s="132"/>
      <c r="BXY43" s="286"/>
      <c r="BYC43" s="287"/>
      <c r="BYD43" s="287"/>
      <c r="BYE43" s="288"/>
      <c r="BYF43" s="287"/>
      <c r="BYG43" s="287"/>
      <c r="BYH43" s="182"/>
      <c r="BYI43" s="283"/>
      <c r="BYK43" s="132"/>
      <c r="BYL43" s="286"/>
      <c r="BYP43" s="287"/>
      <c r="BYQ43" s="287"/>
      <c r="BYR43" s="288"/>
      <c r="BYS43" s="287"/>
      <c r="BYT43" s="287"/>
      <c r="BYU43" s="182"/>
      <c r="BYV43" s="283"/>
      <c r="BYX43" s="132"/>
      <c r="BYY43" s="286"/>
      <c r="BZC43" s="287"/>
      <c r="BZD43" s="287"/>
      <c r="BZE43" s="288"/>
      <c r="BZF43" s="287"/>
      <c r="BZG43" s="287"/>
      <c r="BZH43" s="182"/>
      <c r="BZI43" s="283"/>
      <c r="BZK43" s="132"/>
      <c r="BZL43" s="286"/>
      <c r="BZP43" s="287"/>
      <c r="BZQ43" s="287"/>
      <c r="BZR43" s="288"/>
      <c r="BZS43" s="287"/>
      <c r="BZT43" s="287"/>
      <c r="BZU43" s="182"/>
      <c r="BZV43" s="283"/>
      <c r="BZX43" s="132"/>
      <c r="BZY43" s="286"/>
      <c r="CAC43" s="287"/>
      <c r="CAD43" s="287"/>
      <c r="CAE43" s="288"/>
      <c r="CAF43" s="287"/>
      <c r="CAG43" s="287"/>
      <c r="CAH43" s="182"/>
      <c r="CAI43" s="283"/>
      <c r="CAK43" s="132"/>
      <c r="CAL43" s="286"/>
      <c r="CAP43" s="287"/>
      <c r="CAQ43" s="287"/>
      <c r="CAR43" s="288"/>
      <c r="CAS43" s="287"/>
      <c r="CAT43" s="287"/>
      <c r="CAU43" s="182"/>
      <c r="CAV43" s="283"/>
      <c r="CAX43" s="132"/>
      <c r="CAY43" s="286"/>
      <c r="CBC43" s="287"/>
      <c r="CBD43" s="287"/>
      <c r="CBE43" s="288"/>
      <c r="CBF43" s="287"/>
      <c r="CBG43" s="287"/>
      <c r="CBH43" s="182"/>
      <c r="CBI43" s="283"/>
      <c r="CBK43" s="132"/>
      <c r="CBL43" s="286"/>
      <c r="CBP43" s="287"/>
      <c r="CBQ43" s="287"/>
      <c r="CBR43" s="288"/>
      <c r="CBS43" s="287"/>
      <c r="CBT43" s="287"/>
      <c r="CBU43" s="182"/>
      <c r="CBV43" s="283"/>
      <c r="CBX43" s="132"/>
      <c r="CBY43" s="286"/>
      <c r="CCC43" s="287"/>
      <c r="CCD43" s="287"/>
      <c r="CCE43" s="288"/>
      <c r="CCF43" s="287"/>
      <c r="CCG43" s="287"/>
      <c r="CCH43" s="182"/>
      <c r="CCI43" s="283"/>
      <c r="CCK43" s="132"/>
      <c r="CCL43" s="286"/>
      <c r="CCP43" s="287"/>
      <c r="CCQ43" s="287"/>
      <c r="CCR43" s="288"/>
      <c r="CCS43" s="287"/>
      <c r="CCT43" s="287"/>
      <c r="CCU43" s="182"/>
      <c r="CCV43" s="283"/>
      <c r="CCX43" s="132"/>
      <c r="CCY43" s="286"/>
      <c r="CDC43" s="287"/>
      <c r="CDD43" s="287"/>
      <c r="CDE43" s="288"/>
      <c r="CDF43" s="287"/>
      <c r="CDG43" s="287"/>
      <c r="CDH43" s="182"/>
      <c r="CDI43" s="283"/>
      <c r="CDK43" s="132"/>
      <c r="CDL43" s="286"/>
      <c r="CDP43" s="287"/>
      <c r="CDQ43" s="287"/>
      <c r="CDR43" s="288"/>
      <c r="CDS43" s="287"/>
      <c r="CDT43" s="287"/>
      <c r="CDU43" s="182"/>
      <c r="CDV43" s="283"/>
      <c r="CDX43" s="132"/>
      <c r="CDY43" s="286"/>
      <c r="CEC43" s="287"/>
      <c r="CED43" s="287"/>
      <c r="CEE43" s="288"/>
      <c r="CEF43" s="287"/>
      <c r="CEG43" s="287"/>
      <c r="CEH43" s="182"/>
      <c r="CEI43" s="283"/>
      <c r="CEK43" s="132"/>
      <c r="CEL43" s="286"/>
      <c r="CEP43" s="287"/>
      <c r="CEQ43" s="287"/>
      <c r="CER43" s="288"/>
      <c r="CES43" s="287"/>
      <c r="CET43" s="287"/>
      <c r="CEU43" s="182"/>
      <c r="CEV43" s="283"/>
      <c r="CEX43" s="132"/>
      <c r="CEY43" s="286"/>
      <c r="CFC43" s="287"/>
      <c r="CFD43" s="287"/>
      <c r="CFE43" s="288"/>
      <c r="CFF43" s="287"/>
      <c r="CFG43" s="287"/>
      <c r="CFH43" s="182"/>
      <c r="CFI43" s="283"/>
      <c r="CFK43" s="132"/>
      <c r="CFL43" s="286"/>
      <c r="CFP43" s="287"/>
      <c r="CFQ43" s="287"/>
      <c r="CFR43" s="288"/>
      <c r="CFS43" s="287"/>
      <c r="CFT43" s="287"/>
      <c r="CFU43" s="182"/>
      <c r="CFV43" s="283"/>
      <c r="CFX43" s="132"/>
      <c r="CFY43" s="286"/>
      <c r="CGC43" s="287"/>
      <c r="CGD43" s="287"/>
      <c r="CGE43" s="288"/>
      <c r="CGF43" s="287"/>
      <c r="CGG43" s="287"/>
      <c r="CGH43" s="182"/>
      <c r="CGI43" s="283"/>
      <c r="CGK43" s="132"/>
      <c r="CGL43" s="286"/>
      <c r="CGP43" s="287"/>
      <c r="CGQ43" s="287"/>
      <c r="CGR43" s="288"/>
      <c r="CGS43" s="287"/>
      <c r="CGT43" s="287"/>
      <c r="CGU43" s="182"/>
      <c r="CGV43" s="283"/>
      <c r="CGX43" s="132"/>
      <c r="CGY43" s="286"/>
      <c r="CHC43" s="287"/>
      <c r="CHD43" s="287"/>
      <c r="CHE43" s="288"/>
      <c r="CHF43" s="287"/>
      <c r="CHG43" s="287"/>
      <c r="CHH43" s="182"/>
      <c r="CHI43" s="283"/>
      <c r="CHK43" s="132"/>
      <c r="CHL43" s="286"/>
      <c r="CHP43" s="287"/>
      <c r="CHQ43" s="287"/>
      <c r="CHR43" s="288"/>
      <c r="CHS43" s="287"/>
      <c r="CHT43" s="287"/>
      <c r="CHU43" s="182"/>
      <c r="CHV43" s="283"/>
      <c r="CHX43" s="132"/>
      <c r="CHY43" s="286"/>
      <c r="CIC43" s="287"/>
      <c r="CID43" s="287"/>
      <c r="CIE43" s="288"/>
      <c r="CIF43" s="287"/>
      <c r="CIG43" s="287"/>
      <c r="CIH43" s="182"/>
      <c r="CII43" s="283"/>
      <c r="CIK43" s="132"/>
      <c r="CIL43" s="286"/>
      <c r="CIP43" s="287"/>
      <c r="CIQ43" s="287"/>
      <c r="CIR43" s="288"/>
      <c r="CIS43" s="287"/>
      <c r="CIT43" s="287"/>
      <c r="CIU43" s="182"/>
      <c r="CIV43" s="283"/>
      <c r="CIX43" s="132"/>
      <c r="CIY43" s="286"/>
      <c r="CJC43" s="287"/>
      <c r="CJD43" s="287"/>
      <c r="CJE43" s="288"/>
      <c r="CJF43" s="287"/>
      <c r="CJG43" s="287"/>
      <c r="CJH43" s="182"/>
      <c r="CJI43" s="283"/>
      <c r="CJK43" s="132"/>
      <c r="CJL43" s="286"/>
      <c r="CJP43" s="287"/>
      <c r="CJQ43" s="287"/>
      <c r="CJR43" s="288"/>
      <c r="CJS43" s="287"/>
      <c r="CJT43" s="287"/>
      <c r="CJU43" s="182"/>
      <c r="CJV43" s="283"/>
      <c r="CJX43" s="132"/>
      <c r="CJY43" s="286"/>
      <c r="CKC43" s="287"/>
      <c r="CKD43" s="287"/>
      <c r="CKE43" s="288"/>
      <c r="CKF43" s="287"/>
      <c r="CKG43" s="287"/>
      <c r="CKH43" s="182"/>
      <c r="CKI43" s="283"/>
      <c r="CKK43" s="132"/>
      <c r="CKL43" s="286"/>
      <c r="CKP43" s="287"/>
      <c r="CKQ43" s="287"/>
      <c r="CKR43" s="288"/>
      <c r="CKS43" s="287"/>
      <c r="CKT43" s="287"/>
      <c r="CKU43" s="182"/>
      <c r="CKV43" s="283"/>
      <c r="CKX43" s="132"/>
      <c r="CKY43" s="286"/>
      <c r="CLC43" s="287"/>
      <c r="CLD43" s="287"/>
      <c r="CLE43" s="288"/>
      <c r="CLF43" s="287"/>
      <c r="CLG43" s="287"/>
      <c r="CLH43" s="182"/>
      <c r="CLI43" s="283"/>
      <c r="CLK43" s="132"/>
      <c r="CLL43" s="286"/>
      <c r="CLP43" s="287"/>
      <c r="CLQ43" s="287"/>
      <c r="CLR43" s="288"/>
      <c r="CLS43" s="287"/>
      <c r="CLT43" s="287"/>
      <c r="CLU43" s="182"/>
      <c r="CLV43" s="283"/>
      <c r="CLX43" s="132"/>
      <c r="CLY43" s="286"/>
      <c r="CMC43" s="287"/>
      <c r="CMD43" s="287"/>
      <c r="CME43" s="288"/>
      <c r="CMF43" s="287"/>
      <c r="CMG43" s="287"/>
      <c r="CMH43" s="182"/>
      <c r="CMI43" s="283"/>
      <c r="CMK43" s="132"/>
      <c r="CML43" s="286"/>
      <c r="CMP43" s="287"/>
      <c r="CMQ43" s="287"/>
      <c r="CMR43" s="288"/>
      <c r="CMS43" s="287"/>
      <c r="CMT43" s="287"/>
      <c r="CMU43" s="182"/>
      <c r="CMV43" s="283"/>
      <c r="CMX43" s="132"/>
      <c r="CMY43" s="286"/>
      <c r="CNC43" s="287"/>
      <c r="CND43" s="287"/>
      <c r="CNE43" s="288"/>
      <c r="CNF43" s="287"/>
      <c r="CNG43" s="287"/>
      <c r="CNH43" s="182"/>
      <c r="CNI43" s="283"/>
      <c r="CNK43" s="132"/>
      <c r="CNL43" s="286"/>
      <c r="CNP43" s="287"/>
      <c r="CNQ43" s="287"/>
      <c r="CNR43" s="288"/>
      <c r="CNS43" s="287"/>
      <c r="CNT43" s="287"/>
      <c r="CNU43" s="182"/>
      <c r="CNV43" s="283"/>
      <c r="CNX43" s="132"/>
      <c r="CNY43" s="286"/>
      <c r="COC43" s="287"/>
      <c r="COD43" s="287"/>
      <c r="COE43" s="288"/>
      <c r="COF43" s="287"/>
      <c r="COG43" s="287"/>
      <c r="COH43" s="182"/>
      <c r="COI43" s="283"/>
      <c r="COK43" s="132"/>
      <c r="COL43" s="286"/>
      <c r="COP43" s="287"/>
      <c r="COQ43" s="287"/>
      <c r="COR43" s="288"/>
      <c r="COS43" s="287"/>
      <c r="COT43" s="287"/>
      <c r="COU43" s="182"/>
      <c r="COV43" s="283"/>
      <c r="COX43" s="132"/>
      <c r="COY43" s="286"/>
      <c r="CPC43" s="287"/>
      <c r="CPD43" s="287"/>
      <c r="CPE43" s="288"/>
      <c r="CPF43" s="287"/>
      <c r="CPG43" s="287"/>
      <c r="CPH43" s="182"/>
      <c r="CPI43" s="283"/>
      <c r="CPK43" s="132"/>
      <c r="CPL43" s="286"/>
      <c r="CPP43" s="287"/>
      <c r="CPQ43" s="287"/>
      <c r="CPR43" s="288"/>
      <c r="CPS43" s="287"/>
      <c r="CPT43" s="287"/>
      <c r="CPU43" s="182"/>
      <c r="CPV43" s="283"/>
      <c r="CPX43" s="132"/>
      <c r="CPY43" s="286"/>
      <c r="CQC43" s="287"/>
      <c r="CQD43" s="287"/>
      <c r="CQE43" s="288"/>
      <c r="CQF43" s="287"/>
      <c r="CQG43" s="287"/>
      <c r="CQH43" s="182"/>
      <c r="CQI43" s="283"/>
      <c r="CQK43" s="132"/>
      <c r="CQL43" s="286"/>
      <c r="CQP43" s="287"/>
      <c r="CQQ43" s="287"/>
      <c r="CQR43" s="288"/>
      <c r="CQS43" s="287"/>
      <c r="CQT43" s="287"/>
      <c r="CQU43" s="182"/>
      <c r="CQV43" s="283"/>
      <c r="CQX43" s="132"/>
      <c r="CQY43" s="286"/>
      <c r="CRC43" s="287"/>
      <c r="CRD43" s="287"/>
      <c r="CRE43" s="288"/>
      <c r="CRF43" s="287"/>
      <c r="CRG43" s="287"/>
      <c r="CRH43" s="182"/>
      <c r="CRI43" s="283"/>
      <c r="CRK43" s="132"/>
      <c r="CRL43" s="286"/>
      <c r="CRP43" s="287"/>
      <c r="CRQ43" s="287"/>
      <c r="CRR43" s="288"/>
      <c r="CRS43" s="287"/>
      <c r="CRT43" s="287"/>
      <c r="CRU43" s="182"/>
      <c r="CRV43" s="283"/>
      <c r="CRX43" s="132"/>
      <c r="CRY43" s="286"/>
      <c r="CSC43" s="287"/>
      <c r="CSD43" s="287"/>
      <c r="CSE43" s="288"/>
      <c r="CSF43" s="287"/>
      <c r="CSG43" s="287"/>
      <c r="CSH43" s="182"/>
      <c r="CSI43" s="283"/>
      <c r="CSK43" s="132"/>
      <c r="CSL43" s="286"/>
      <c r="CSP43" s="287"/>
      <c r="CSQ43" s="287"/>
      <c r="CSR43" s="288"/>
      <c r="CSS43" s="287"/>
      <c r="CST43" s="287"/>
      <c r="CSU43" s="182"/>
      <c r="CSV43" s="283"/>
      <c r="CSX43" s="132"/>
      <c r="CSY43" s="286"/>
      <c r="CTC43" s="287"/>
      <c r="CTD43" s="287"/>
      <c r="CTE43" s="288"/>
      <c r="CTF43" s="287"/>
      <c r="CTG43" s="287"/>
      <c r="CTH43" s="182"/>
      <c r="CTI43" s="283"/>
      <c r="CTK43" s="132"/>
      <c r="CTL43" s="286"/>
      <c r="CTP43" s="287"/>
      <c r="CTQ43" s="287"/>
      <c r="CTR43" s="288"/>
      <c r="CTS43" s="287"/>
      <c r="CTT43" s="287"/>
      <c r="CTU43" s="182"/>
      <c r="CTV43" s="283"/>
      <c r="CTX43" s="132"/>
      <c r="CTY43" s="286"/>
      <c r="CUC43" s="287"/>
      <c r="CUD43" s="287"/>
      <c r="CUE43" s="288"/>
      <c r="CUF43" s="287"/>
      <c r="CUG43" s="287"/>
      <c r="CUH43" s="182"/>
      <c r="CUI43" s="283"/>
      <c r="CUK43" s="132"/>
      <c r="CUL43" s="286"/>
      <c r="CUP43" s="287"/>
      <c r="CUQ43" s="287"/>
      <c r="CUR43" s="288"/>
      <c r="CUS43" s="287"/>
      <c r="CUT43" s="287"/>
      <c r="CUU43" s="182"/>
      <c r="CUV43" s="283"/>
      <c r="CUX43" s="132"/>
      <c r="CUY43" s="286"/>
      <c r="CVC43" s="287"/>
      <c r="CVD43" s="287"/>
      <c r="CVE43" s="288"/>
      <c r="CVF43" s="287"/>
      <c r="CVG43" s="287"/>
      <c r="CVH43" s="182"/>
      <c r="CVI43" s="283"/>
      <c r="CVK43" s="132"/>
      <c r="CVL43" s="286"/>
      <c r="CVP43" s="287"/>
      <c r="CVQ43" s="287"/>
      <c r="CVR43" s="288"/>
      <c r="CVS43" s="287"/>
      <c r="CVT43" s="287"/>
      <c r="CVU43" s="182"/>
      <c r="CVV43" s="283"/>
      <c r="CVX43" s="132"/>
      <c r="CVY43" s="286"/>
      <c r="CWC43" s="287"/>
      <c r="CWD43" s="287"/>
      <c r="CWE43" s="288"/>
      <c r="CWF43" s="287"/>
      <c r="CWG43" s="287"/>
      <c r="CWH43" s="182"/>
      <c r="CWI43" s="283"/>
      <c r="CWK43" s="132"/>
      <c r="CWL43" s="286"/>
      <c r="CWP43" s="287"/>
      <c r="CWQ43" s="287"/>
      <c r="CWR43" s="288"/>
      <c r="CWS43" s="287"/>
      <c r="CWT43" s="287"/>
      <c r="CWU43" s="182"/>
      <c r="CWV43" s="283"/>
      <c r="CWX43" s="132"/>
      <c r="CWY43" s="286"/>
      <c r="CXC43" s="287"/>
      <c r="CXD43" s="287"/>
      <c r="CXE43" s="288"/>
      <c r="CXF43" s="287"/>
      <c r="CXG43" s="287"/>
      <c r="CXH43" s="182"/>
      <c r="CXI43" s="283"/>
      <c r="CXK43" s="132"/>
      <c r="CXL43" s="286"/>
      <c r="CXP43" s="287"/>
      <c r="CXQ43" s="287"/>
      <c r="CXR43" s="288"/>
      <c r="CXS43" s="287"/>
      <c r="CXT43" s="287"/>
      <c r="CXU43" s="182"/>
      <c r="CXV43" s="283"/>
      <c r="CXX43" s="132"/>
      <c r="CXY43" s="286"/>
      <c r="CYC43" s="287"/>
      <c r="CYD43" s="287"/>
      <c r="CYE43" s="288"/>
      <c r="CYF43" s="287"/>
      <c r="CYG43" s="287"/>
      <c r="CYH43" s="182"/>
      <c r="CYI43" s="283"/>
      <c r="CYK43" s="132"/>
      <c r="CYL43" s="286"/>
      <c r="CYP43" s="287"/>
      <c r="CYQ43" s="287"/>
      <c r="CYR43" s="288"/>
      <c r="CYS43" s="287"/>
      <c r="CYT43" s="287"/>
      <c r="CYU43" s="182"/>
      <c r="CYV43" s="283"/>
      <c r="CYX43" s="132"/>
      <c r="CYY43" s="286"/>
      <c r="CZC43" s="287"/>
      <c r="CZD43" s="287"/>
      <c r="CZE43" s="288"/>
      <c r="CZF43" s="287"/>
      <c r="CZG43" s="287"/>
      <c r="CZH43" s="182"/>
      <c r="CZI43" s="283"/>
      <c r="CZK43" s="132"/>
      <c r="CZL43" s="286"/>
      <c r="CZP43" s="287"/>
      <c r="CZQ43" s="287"/>
      <c r="CZR43" s="288"/>
      <c r="CZS43" s="287"/>
      <c r="CZT43" s="287"/>
      <c r="CZU43" s="182"/>
      <c r="CZV43" s="283"/>
      <c r="CZX43" s="132"/>
      <c r="CZY43" s="286"/>
      <c r="DAC43" s="287"/>
      <c r="DAD43" s="287"/>
      <c r="DAE43" s="288"/>
      <c r="DAF43" s="287"/>
      <c r="DAG43" s="287"/>
      <c r="DAH43" s="182"/>
      <c r="DAI43" s="283"/>
      <c r="DAK43" s="132"/>
      <c r="DAL43" s="286"/>
      <c r="DAP43" s="287"/>
      <c r="DAQ43" s="287"/>
      <c r="DAR43" s="288"/>
      <c r="DAS43" s="287"/>
      <c r="DAT43" s="287"/>
      <c r="DAU43" s="182"/>
      <c r="DAV43" s="283"/>
      <c r="DAX43" s="132"/>
      <c r="DAY43" s="286"/>
      <c r="DBC43" s="287"/>
      <c r="DBD43" s="287"/>
      <c r="DBE43" s="288"/>
      <c r="DBF43" s="287"/>
      <c r="DBG43" s="287"/>
      <c r="DBH43" s="182"/>
      <c r="DBI43" s="283"/>
      <c r="DBK43" s="132"/>
      <c r="DBL43" s="286"/>
      <c r="DBP43" s="287"/>
      <c r="DBQ43" s="287"/>
      <c r="DBR43" s="288"/>
      <c r="DBS43" s="287"/>
      <c r="DBT43" s="287"/>
      <c r="DBU43" s="182"/>
      <c r="DBV43" s="283"/>
      <c r="DBX43" s="132"/>
      <c r="DBY43" s="286"/>
      <c r="DCC43" s="287"/>
      <c r="DCD43" s="287"/>
      <c r="DCE43" s="288"/>
      <c r="DCF43" s="287"/>
      <c r="DCG43" s="287"/>
      <c r="DCH43" s="182"/>
      <c r="DCI43" s="283"/>
      <c r="DCK43" s="132"/>
      <c r="DCL43" s="286"/>
      <c r="DCP43" s="287"/>
      <c r="DCQ43" s="287"/>
      <c r="DCR43" s="288"/>
      <c r="DCS43" s="287"/>
      <c r="DCT43" s="287"/>
      <c r="DCU43" s="182"/>
      <c r="DCV43" s="283"/>
      <c r="DCX43" s="132"/>
      <c r="DCY43" s="286"/>
      <c r="DDC43" s="287"/>
      <c r="DDD43" s="287"/>
      <c r="DDE43" s="288"/>
      <c r="DDF43" s="287"/>
      <c r="DDG43" s="287"/>
      <c r="DDH43" s="182"/>
      <c r="DDI43" s="283"/>
      <c r="DDK43" s="132"/>
      <c r="DDL43" s="286"/>
      <c r="DDP43" s="287"/>
      <c r="DDQ43" s="287"/>
      <c r="DDR43" s="288"/>
      <c r="DDS43" s="287"/>
      <c r="DDT43" s="287"/>
      <c r="DDU43" s="182"/>
      <c r="DDV43" s="283"/>
      <c r="DDX43" s="132"/>
      <c r="DDY43" s="286"/>
      <c r="DEC43" s="287"/>
      <c r="DED43" s="287"/>
      <c r="DEE43" s="288"/>
      <c r="DEF43" s="287"/>
      <c r="DEG43" s="287"/>
      <c r="DEH43" s="182"/>
      <c r="DEI43" s="283"/>
      <c r="DEK43" s="132"/>
      <c r="DEL43" s="286"/>
      <c r="DEP43" s="287"/>
      <c r="DEQ43" s="287"/>
      <c r="DER43" s="288"/>
      <c r="DES43" s="287"/>
      <c r="DET43" s="287"/>
      <c r="DEU43" s="182"/>
      <c r="DEV43" s="283"/>
      <c r="DEX43" s="132"/>
      <c r="DEY43" s="286"/>
      <c r="DFC43" s="287"/>
      <c r="DFD43" s="287"/>
      <c r="DFE43" s="288"/>
      <c r="DFF43" s="287"/>
      <c r="DFG43" s="287"/>
      <c r="DFH43" s="182"/>
      <c r="DFI43" s="283"/>
      <c r="DFK43" s="132"/>
      <c r="DFL43" s="286"/>
      <c r="DFP43" s="287"/>
      <c r="DFQ43" s="287"/>
      <c r="DFR43" s="288"/>
      <c r="DFS43" s="287"/>
      <c r="DFT43" s="287"/>
      <c r="DFU43" s="182"/>
      <c r="DFV43" s="283"/>
      <c r="DFX43" s="132"/>
      <c r="DFY43" s="286"/>
      <c r="DGC43" s="287"/>
      <c r="DGD43" s="287"/>
      <c r="DGE43" s="288"/>
      <c r="DGF43" s="287"/>
      <c r="DGG43" s="287"/>
      <c r="DGH43" s="182"/>
      <c r="DGI43" s="283"/>
      <c r="DGK43" s="132"/>
      <c r="DGL43" s="286"/>
      <c r="DGP43" s="287"/>
      <c r="DGQ43" s="287"/>
      <c r="DGR43" s="288"/>
      <c r="DGS43" s="287"/>
      <c r="DGT43" s="287"/>
      <c r="DGU43" s="182"/>
      <c r="DGV43" s="283"/>
      <c r="DGX43" s="132"/>
      <c r="DGY43" s="286"/>
      <c r="DHC43" s="287"/>
      <c r="DHD43" s="287"/>
      <c r="DHE43" s="288"/>
      <c r="DHF43" s="287"/>
      <c r="DHG43" s="287"/>
      <c r="DHH43" s="182"/>
      <c r="DHI43" s="283"/>
      <c r="DHK43" s="132"/>
      <c r="DHL43" s="286"/>
      <c r="DHP43" s="287"/>
      <c r="DHQ43" s="287"/>
      <c r="DHR43" s="288"/>
      <c r="DHS43" s="287"/>
      <c r="DHT43" s="287"/>
      <c r="DHU43" s="182"/>
      <c r="DHV43" s="283"/>
      <c r="DHX43" s="132"/>
      <c r="DHY43" s="286"/>
      <c r="DIC43" s="287"/>
      <c r="DID43" s="287"/>
      <c r="DIE43" s="288"/>
      <c r="DIF43" s="287"/>
      <c r="DIG43" s="287"/>
      <c r="DIH43" s="182"/>
      <c r="DII43" s="283"/>
      <c r="DIK43" s="132"/>
      <c r="DIL43" s="286"/>
      <c r="DIP43" s="287"/>
      <c r="DIQ43" s="287"/>
      <c r="DIR43" s="288"/>
      <c r="DIS43" s="287"/>
      <c r="DIT43" s="287"/>
      <c r="DIU43" s="182"/>
      <c r="DIV43" s="283"/>
      <c r="DIX43" s="132"/>
      <c r="DIY43" s="286"/>
      <c r="DJC43" s="287"/>
      <c r="DJD43" s="287"/>
      <c r="DJE43" s="288"/>
      <c r="DJF43" s="287"/>
      <c r="DJG43" s="287"/>
      <c r="DJH43" s="182"/>
      <c r="DJI43" s="283"/>
      <c r="DJK43" s="132"/>
      <c r="DJL43" s="286"/>
      <c r="DJP43" s="287"/>
      <c r="DJQ43" s="287"/>
      <c r="DJR43" s="288"/>
      <c r="DJS43" s="287"/>
      <c r="DJT43" s="287"/>
      <c r="DJU43" s="182"/>
      <c r="DJV43" s="283"/>
      <c r="DJX43" s="132"/>
      <c r="DJY43" s="286"/>
      <c r="DKC43" s="287"/>
      <c r="DKD43" s="287"/>
      <c r="DKE43" s="288"/>
      <c r="DKF43" s="287"/>
      <c r="DKG43" s="287"/>
      <c r="DKH43" s="182"/>
      <c r="DKI43" s="283"/>
      <c r="DKK43" s="132"/>
      <c r="DKL43" s="286"/>
      <c r="DKP43" s="287"/>
      <c r="DKQ43" s="287"/>
      <c r="DKR43" s="288"/>
      <c r="DKS43" s="287"/>
      <c r="DKT43" s="287"/>
      <c r="DKU43" s="182"/>
      <c r="DKV43" s="283"/>
      <c r="DKX43" s="132"/>
      <c r="DKY43" s="286"/>
      <c r="DLC43" s="287"/>
      <c r="DLD43" s="287"/>
      <c r="DLE43" s="288"/>
      <c r="DLF43" s="287"/>
      <c r="DLG43" s="287"/>
      <c r="DLH43" s="182"/>
      <c r="DLI43" s="283"/>
      <c r="DLK43" s="132"/>
      <c r="DLL43" s="286"/>
      <c r="DLP43" s="287"/>
      <c r="DLQ43" s="287"/>
      <c r="DLR43" s="288"/>
      <c r="DLS43" s="287"/>
      <c r="DLT43" s="287"/>
      <c r="DLU43" s="182"/>
      <c r="DLV43" s="283"/>
      <c r="DLX43" s="132"/>
      <c r="DLY43" s="286"/>
      <c r="DMC43" s="287"/>
      <c r="DMD43" s="287"/>
      <c r="DME43" s="288"/>
      <c r="DMF43" s="287"/>
      <c r="DMG43" s="287"/>
      <c r="DMH43" s="182"/>
      <c r="DMI43" s="283"/>
      <c r="DMK43" s="132"/>
      <c r="DML43" s="286"/>
      <c r="DMP43" s="287"/>
      <c r="DMQ43" s="287"/>
      <c r="DMR43" s="288"/>
      <c r="DMS43" s="287"/>
      <c r="DMT43" s="287"/>
      <c r="DMU43" s="182"/>
      <c r="DMV43" s="283"/>
      <c r="DMX43" s="132"/>
      <c r="DMY43" s="286"/>
      <c r="DNC43" s="287"/>
      <c r="DND43" s="287"/>
      <c r="DNE43" s="288"/>
      <c r="DNF43" s="287"/>
      <c r="DNG43" s="287"/>
      <c r="DNH43" s="182"/>
      <c r="DNI43" s="283"/>
      <c r="DNK43" s="132"/>
      <c r="DNL43" s="286"/>
      <c r="DNP43" s="287"/>
      <c r="DNQ43" s="287"/>
      <c r="DNR43" s="288"/>
      <c r="DNS43" s="287"/>
      <c r="DNT43" s="287"/>
      <c r="DNU43" s="182"/>
      <c r="DNV43" s="283"/>
      <c r="DNX43" s="132"/>
      <c r="DNY43" s="286"/>
      <c r="DOC43" s="287"/>
      <c r="DOD43" s="287"/>
      <c r="DOE43" s="288"/>
      <c r="DOF43" s="287"/>
      <c r="DOG43" s="287"/>
      <c r="DOH43" s="182"/>
      <c r="DOI43" s="283"/>
      <c r="DOK43" s="132"/>
      <c r="DOL43" s="286"/>
      <c r="DOP43" s="287"/>
      <c r="DOQ43" s="287"/>
      <c r="DOR43" s="288"/>
      <c r="DOS43" s="287"/>
      <c r="DOT43" s="287"/>
      <c r="DOU43" s="182"/>
      <c r="DOV43" s="283"/>
      <c r="DOX43" s="132"/>
      <c r="DOY43" s="286"/>
      <c r="DPC43" s="287"/>
      <c r="DPD43" s="287"/>
      <c r="DPE43" s="288"/>
      <c r="DPF43" s="287"/>
      <c r="DPG43" s="287"/>
      <c r="DPH43" s="182"/>
      <c r="DPI43" s="283"/>
      <c r="DPK43" s="132"/>
      <c r="DPL43" s="286"/>
      <c r="DPP43" s="287"/>
      <c r="DPQ43" s="287"/>
      <c r="DPR43" s="288"/>
      <c r="DPS43" s="287"/>
      <c r="DPT43" s="287"/>
      <c r="DPU43" s="182"/>
      <c r="DPV43" s="283"/>
      <c r="DPX43" s="132"/>
      <c r="DPY43" s="286"/>
      <c r="DQC43" s="287"/>
      <c r="DQD43" s="287"/>
      <c r="DQE43" s="288"/>
      <c r="DQF43" s="287"/>
      <c r="DQG43" s="287"/>
      <c r="DQH43" s="182"/>
      <c r="DQI43" s="283"/>
      <c r="DQK43" s="132"/>
      <c r="DQL43" s="286"/>
      <c r="DQP43" s="287"/>
      <c r="DQQ43" s="287"/>
      <c r="DQR43" s="288"/>
      <c r="DQS43" s="287"/>
      <c r="DQT43" s="287"/>
      <c r="DQU43" s="182"/>
      <c r="DQV43" s="283"/>
      <c r="DQX43" s="132"/>
      <c r="DQY43" s="286"/>
      <c r="DRC43" s="287"/>
      <c r="DRD43" s="287"/>
      <c r="DRE43" s="288"/>
      <c r="DRF43" s="287"/>
      <c r="DRG43" s="287"/>
      <c r="DRH43" s="182"/>
      <c r="DRI43" s="283"/>
      <c r="DRK43" s="132"/>
      <c r="DRL43" s="286"/>
      <c r="DRP43" s="287"/>
      <c r="DRQ43" s="287"/>
      <c r="DRR43" s="288"/>
      <c r="DRS43" s="287"/>
      <c r="DRT43" s="287"/>
      <c r="DRU43" s="182"/>
      <c r="DRV43" s="283"/>
      <c r="DRX43" s="132"/>
      <c r="DRY43" s="286"/>
      <c r="DSC43" s="287"/>
      <c r="DSD43" s="287"/>
      <c r="DSE43" s="288"/>
      <c r="DSF43" s="287"/>
      <c r="DSG43" s="287"/>
      <c r="DSH43" s="182"/>
      <c r="DSI43" s="283"/>
      <c r="DSK43" s="132"/>
      <c r="DSL43" s="286"/>
      <c r="DSP43" s="287"/>
      <c r="DSQ43" s="287"/>
      <c r="DSR43" s="288"/>
      <c r="DSS43" s="287"/>
      <c r="DST43" s="287"/>
      <c r="DSU43" s="182"/>
      <c r="DSV43" s="283"/>
      <c r="DSX43" s="132"/>
      <c r="DSY43" s="286"/>
      <c r="DTC43" s="287"/>
      <c r="DTD43" s="287"/>
      <c r="DTE43" s="288"/>
      <c r="DTF43" s="287"/>
      <c r="DTG43" s="287"/>
      <c r="DTH43" s="182"/>
      <c r="DTI43" s="283"/>
      <c r="DTK43" s="132"/>
      <c r="DTL43" s="286"/>
      <c r="DTP43" s="287"/>
      <c r="DTQ43" s="287"/>
      <c r="DTR43" s="288"/>
      <c r="DTS43" s="287"/>
      <c r="DTT43" s="287"/>
      <c r="DTU43" s="182"/>
      <c r="DTV43" s="283"/>
      <c r="DTX43" s="132"/>
      <c r="DTY43" s="286"/>
      <c r="DUC43" s="287"/>
      <c r="DUD43" s="287"/>
      <c r="DUE43" s="288"/>
      <c r="DUF43" s="287"/>
      <c r="DUG43" s="287"/>
      <c r="DUH43" s="182"/>
      <c r="DUI43" s="283"/>
      <c r="DUK43" s="132"/>
      <c r="DUL43" s="286"/>
      <c r="DUP43" s="287"/>
      <c r="DUQ43" s="287"/>
      <c r="DUR43" s="288"/>
      <c r="DUS43" s="287"/>
      <c r="DUT43" s="287"/>
      <c r="DUU43" s="182"/>
      <c r="DUV43" s="283"/>
      <c r="DUX43" s="132"/>
      <c r="DUY43" s="286"/>
      <c r="DVC43" s="287"/>
      <c r="DVD43" s="287"/>
      <c r="DVE43" s="288"/>
      <c r="DVF43" s="287"/>
      <c r="DVG43" s="287"/>
      <c r="DVH43" s="182"/>
      <c r="DVI43" s="283"/>
      <c r="DVK43" s="132"/>
      <c r="DVL43" s="286"/>
      <c r="DVP43" s="287"/>
      <c r="DVQ43" s="287"/>
      <c r="DVR43" s="288"/>
      <c r="DVS43" s="287"/>
      <c r="DVT43" s="287"/>
      <c r="DVU43" s="182"/>
      <c r="DVV43" s="283"/>
      <c r="DVX43" s="132"/>
      <c r="DVY43" s="286"/>
      <c r="DWC43" s="287"/>
      <c r="DWD43" s="287"/>
      <c r="DWE43" s="288"/>
      <c r="DWF43" s="287"/>
      <c r="DWG43" s="287"/>
      <c r="DWH43" s="182"/>
      <c r="DWI43" s="283"/>
      <c r="DWK43" s="132"/>
      <c r="DWL43" s="286"/>
      <c r="DWP43" s="287"/>
      <c r="DWQ43" s="287"/>
      <c r="DWR43" s="288"/>
      <c r="DWS43" s="287"/>
      <c r="DWT43" s="287"/>
      <c r="DWU43" s="182"/>
      <c r="DWV43" s="283"/>
      <c r="DWX43" s="132"/>
      <c r="DWY43" s="286"/>
      <c r="DXC43" s="287"/>
      <c r="DXD43" s="287"/>
      <c r="DXE43" s="288"/>
      <c r="DXF43" s="287"/>
      <c r="DXG43" s="287"/>
      <c r="DXH43" s="182"/>
      <c r="DXI43" s="283"/>
      <c r="DXK43" s="132"/>
      <c r="DXL43" s="286"/>
      <c r="DXP43" s="287"/>
      <c r="DXQ43" s="287"/>
      <c r="DXR43" s="288"/>
      <c r="DXS43" s="287"/>
      <c r="DXT43" s="287"/>
      <c r="DXU43" s="182"/>
      <c r="DXV43" s="283"/>
      <c r="DXX43" s="132"/>
      <c r="DXY43" s="286"/>
      <c r="DYC43" s="287"/>
      <c r="DYD43" s="287"/>
      <c r="DYE43" s="288"/>
      <c r="DYF43" s="287"/>
      <c r="DYG43" s="287"/>
      <c r="DYH43" s="182"/>
      <c r="DYI43" s="283"/>
      <c r="DYK43" s="132"/>
      <c r="DYL43" s="286"/>
      <c r="DYP43" s="287"/>
      <c r="DYQ43" s="287"/>
      <c r="DYR43" s="288"/>
      <c r="DYS43" s="287"/>
      <c r="DYT43" s="287"/>
      <c r="DYU43" s="182"/>
      <c r="DYV43" s="283"/>
      <c r="DYX43" s="132"/>
      <c r="DYY43" s="286"/>
      <c r="DZC43" s="287"/>
      <c r="DZD43" s="287"/>
      <c r="DZE43" s="288"/>
      <c r="DZF43" s="287"/>
      <c r="DZG43" s="287"/>
      <c r="DZH43" s="182"/>
      <c r="DZI43" s="283"/>
      <c r="DZK43" s="132"/>
      <c r="DZL43" s="286"/>
      <c r="DZP43" s="287"/>
      <c r="DZQ43" s="287"/>
      <c r="DZR43" s="288"/>
      <c r="DZS43" s="287"/>
      <c r="DZT43" s="287"/>
      <c r="DZU43" s="182"/>
      <c r="DZV43" s="283"/>
      <c r="DZX43" s="132"/>
      <c r="DZY43" s="286"/>
      <c r="EAC43" s="287"/>
      <c r="EAD43" s="287"/>
      <c r="EAE43" s="288"/>
      <c r="EAF43" s="287"/>
      <c r="EAG43" s="287"/>
      <c r="EAH43" s="182"/>
      <c r="EAI43" s="283"/>
      <c r="EAK43" s="132"/>
      <c r="EAL43" s="286"/>
      <c r="EAP43" s="287"/>
      <c r="EAQ43" s="287"/>
      <c r="EAR43" s="288"/>
      <c r="EAS43" s="287"/>
      <c r="EAT43" s="287"/>
      <c r="EAU43" s="182"/>
      <c r="EAV43" s="283"/>
      <c r="EAX43" s="132"/>
      <c r="EAY43" s="286"/>
      <c r="EBC43" s="287"/>
      <c r="EBD43" s="287"/>
      <c r="EBE43" s="288"/>
      <c r="EBF43" s="287"/>
      <c r="EBG43" s="287"/>
      <c r="EBH43" s="182"/>
      <c r="EBI43" s="283"/>
      <c r="EBK43" s="132"/>
      <c r="EBL43" s="286"/>
      <c r="EBP43" s="287"/>
      <c r="EBQ43" s="287"/>
      <c r="EBR43" s="288"/>
      <c r="EBS43" s="287"/>
      <c r="EBT43" s="287"/>
      <c r="EBU43" s="182"/>
      <c r="EBV43" s="283"/>
      <c r="EBX43" s="132"/>
      <c r="EBY43" s="286"/>
      <c r="ECC43" s="287"/>
      <c r="ECD43" s="287"/>
      <c r="ECE43" s="288"/>
      <c r="ECF43" s="287"/>
      <c r="ECG43" s="287"/>
      <c r="ECH43" s="182"/>
      <c r="ECI43" s="283"/>
      <c r="ECK43" s="132"/>
      <c r="ECL43" s="286"/>
      <c r="ECP43" s="287"/>
      <c r="ECQ43" s="287"/>
      <c r="ECR43" s="288"/>
      <c r="ECS43" s="287"/>
      <c r="ECT43" s="287"/>
      <c r="ECU43" s="182"/>
      <c r="ECV43" s="283"/>
      <c r="ECX43" s="132"/>
      <c r="ECY43" s="286"/>
      <c r="EDC43" s="287"/>
      <c r="EDD43" s="287"/>
      <c r="EDE43" s="288"/>
      <c r="EDF43" s="287"/>
      <c r="EDG43" s="287"/>
      <c r="EDH43" s="182"/>
      <c r="EDI43" s="283"/>
      <c r="EDK43" s="132"/>
      <c r="EDL43" s="286"/>
      <c r="EDP43" s="287"/>
      <c r="EDQ43" s="287"/>
      <c r="EDR43" s="288"/>
      <c r="EDS43" s="287"/>
      <c r="EDT43" s="287"/>
      <c r="EDU43" s="182"/>
      <c r="EDV43" s="283"/>
      <c r="EDX43" s="132"/>
      <c r="EDY43" s="286"/>
      <c r="EEC43" s="287"/>
      <c r="EED43" s="287"/>
      <c r="EEE43" s="288"/>
      <c r="EEF43" s="287"/>
      <c r="EEG43" s="287"/>
      <c r="EEH43" s="182"/>
      <c r="EEI43" s="283"/>
      <c r="EEK43" s="132"/>
      <c r="EEL43" s="286"/>
      <c r="EEP43" s="287"/>
      <c r="EEQ43" s="287"/>
      <c r="EER43" s="288"/>
      <c r="EES43" s="287"/>
      <c r="EET43" s="287"/>
      <c r="EEU43" s="182"/>
      <c r="EEV43" s="283"/>
      <c r="EEX43" s="132"/>
      <c r="EEY43" s="286"/>
      <c r="EFC43" s="287"/>
      <c r="EFD43" s="287"/>
      <c r="EFE43" s="288"/>
      <c r="EFF43" s="287"/>
      <c r="EFG43" s="287"/>
      <c r="EFH43" s="182"/>
      <c r="EFI43" s="283"/>
      <c r="EFK43" s="132"/>
      <c r="EFL43" s="286"/>
      <c r="EFP43" s="287"/>
      <c r="EFQ43" s="287"/>
      <c r="EFR43" s="288"/>
      <c r="EFS43" s="287"/>
      <c r="EFT43" s="287"/>
      <c r="EFU43" s="182"/>
      <c r="EFV43" s="283"/>
      <c r="EFX43" s="132"/>
      <c r="EFY43" s="286"/>
      <c r="EGC43" s="287"/>
      <c r="EGD43" s="287"/>
      <c r="EGE43" s="288"/>
      <c r="EGF43" s="287"/>
      <c r="EGG43" s="287"/>
      <c r="EGH43" s="182"/>
      <c r="EGI43" s="283"/>
      <c r="EGK43" s="132"/>
      <c r="EGL43" s="286"/>
      <c r="EGP43" s="287"/>
      <c r="EGQ43" s="287"/>
      <c r="EGR43" s="288"/>
      <c r="EGS43" s="287"/>
      <c r="EGT43" s="287"/>
      <c r="EGU43" s="182"/>
      <c r="EGV43" s="283"/>
      <c r="EGX43" s="132"/>
      <c r="EGY43" s="286"/>
      <c r="EHC43" s="287"/>
      <c r="EHD43" s="287"/>
      <c r="EHE43" s="288"/>
      <c r="EHF43" s="287"/>
      <c r="EHG43" s="287"/>
      <c r="EHH43" s="182"/>
      <c r="EHI43" s="283"/>
      <c r="EHK43" s="132"/>
      <c r="EHL43" s="286"/>
      <c r="EHP43" s="287"/>
      <c r="EHQ43" s="287"/>
      <c r="EHR43" s="288"/>
      <c r="EHS43" s="287"/>
      <c r="EHT43" s="287"/>
      <c r="EHU43" s="182"/>
      <c r="EHV43" s="283"/>
      <c r="EHX43" s="132"/>
      <c r="EHY43" s="286"/>
      <c r="EIC43" s="287"/>
      <c r="EID43" s="287"/>
      <c r="EIE43" s="288"/>
      <c r="EIF43" s="287"/>
      <c r="EIG43" s="287"/>
      <c r="EIH43" s="182"/>
      <c r="EII43" s="283"/>
      <c r="EIK43" s="132"/>
      <c r="EIL43" s="286"/>
      <c r="EIP43" s="287"/>
      <c r="EIQ43" s="287"/>
      <c r="EIR43" s="288"/>
      <c r="EIS43" s="287"/>
      <c r="EIT43" s="287"/>
      <c r="EIU43" s="182"/>
      <c r="EIV43" s="283"/>
      <c r="EIX43" s="132"/>
      <c r="EIY43" s="286"/>
      <c r="EJC43" s="287"/>
      <c r="EJD43" s="287"/>
      <c r="EJE43" s="288"/>
      <c r="EJF43" s="287"/>
      <c r="EJG43" s="287"/>
      <c r="EJH43" s="182"/>
      <c r="EJI43" s="283"/>
      <c r="EJK43" s="132"/>
      <c r="EJL43" s="286"/>
      <c r="EJP43" s="287"/>
      <c r="EJQ43" s="287"/>
      <c r="EJR43" s="288"/>
      <c r="EJS43" s="287"/>
      <c r="EJT43" s="287"/>
      <c r="EJU43" s="182"/>
      <c r="EJV43" s="283"/>
      <c r="EJX43" s="132"/>
      <c r="EJY43" s="286"/>
      <c r="EKC43" s="287"/>
      <c r="EKD43" s="287"/>
      <c r="EKE43" s="288"/>
      <c r="EKF43" s="287"/>
      <c r="EKG43" s="287"/>
      <c r="EKH43" s="182"/>
      <c r="EKI43" s="283"/>
      <c r="EKK43" s="132"/>
      <c r="EKL43" s="286"/>
      <c r="EKP43" s="287"/>
      <c r="EKQ43" s="287"/>
      <c r="EKR43" s="288"/>
      <c r="EKS43" s="287"/>
      <c r="EKT43" s="287"/>
      <c r="EKU43" s="182"/>
      <c r="EKV43" s="283"/>
      <c r="EKX43" s="132"/>
      <c r="EKY43" s="286"/>
      <c r="ELC43" s="287"/>
      <c r="ELD43" s="287"/>
      <c r="ELE43" s="288"/>
      <c r="ELF43" s="287"/>
      <c r="ELG43" s="287"/>
      <c r="ELH43" s="182"/>
      <c r="ELI43" s="283"/>
      <c r="ELK43" s="132"/>
      <c r="ELL43" s="286"/>
      <c r="ELP43" s="287"/>
      <c r="ELQ43" s="287"/>
      <c r="ELR43" s="288"/>
      <c r="ELS43" s="287"/>
      <c r="ELT43" s="287"/>
      <c r="ELU43" s="182"/>
      <c r="ELV43" s="283"/>
      <c r="ELX43" s="132"/>
      <c r="ELY43" s="286"/>
      <c r="EMC43" s="287"/>
      <c r="EMD43" s="287"/>
      <c r="EME43" s="288"/>
      <c r="EMF43" s="287"/>
      <c r="EMG43" s="287"/>
      <c r="EMH43" s="182"/>
      <c r="EMI43" s="283"/>
      <c r="EMK43" s="132"/>
      <c r="EML43" s="286"/>
      <c r="EMP43" s="287"/>
      <c r="EMQ43" s="287"/>
      <c r="EMR43" s="288"/>
      <c r="EMS43" s="287"/>
      <c r="EMT43" s="287"/>
      <c r="EMU43" s="182"/>
      <c r="EMV43" s="283"/>
      <c r="EMX43" s="132"/>
      <c r="EMY43" s="286"/>
      <c r="ENC43" s="287"/>
      <c r="END43" s="287"/>
      <c r="ENE43" s="288"/>
      <c r="ENF43" s="287"/>
      <c r="ENG43" s="287"/>
      <c r="ENH43" s="182"/>
      <c r="ENI43" s="283"/>
      <c r="ENK43" s="132"/>
      <c r="ENL43" s="286"/>
      <c r="ENP43" s="287"/>
      <c r="ENQ43" s="287"/>
      <c r="ENR43" s="288"/>
      <c r="ENS43" s="287"/>
      <c r="ENT43" s="287"/>
      <c r="ENU43" s="182"/>
      <c r="ENV43" s="283"/>
      <c r="ENX43" s="132"/>
      <c r="ENY43" s="286"/>
      <c r="EOC43" s="287"/>
      <c r="EOD43" s="287"/>
      <c r="EOE43" s="288"/>
      <c r="EOF43" s="287"/>
      <c r="EOG43" s="287"/>
      <c r="EOH43" s="182"/>
      <c r="EOI43" s="283"/>
      <c r="EOK43" s="132"/>
      <c r="EOL43" s="286"/>
      <c r="EOP43" s="287"/>
      <c r="EOQ43" s="287"/>
      <c r="EOR43" s="288"/>
      <c r="EOS43" s="287"/>
      <c r="EOT43" s="287"/>
      <c r="EOU43" s="182"/>
      <c r="EOV43" s="283"/>
      <c r="EOX43" s="132"/>
      <c r="EOY43" s="286"/>
      <c r="EPC43" s="287"/>
      <c r="EPD43" s="287"/>
      <c r="EPE43" s="288"/>
      <c r="EPF43" s="287"/>
      <c r="EPG43" s="287"/>
      <c r="EPH43" s="182"/>
      <c r="EPI43" s="283"/>
      <c r="EPK43" s="132"/>
      <c r="EPL43" s="286"/>
      <c r="EPP43" s="287"/>
      <c r="EPQ43" s="287"/>
      <c r="EPR43" s="288"/>
      <c r="EPS43" s="287"/>
      <c r="EPT43" s="287"/>
      <c r="EPU43" s="182"/>
      <c r="EPV43" s="283"/>
      <c r="EPX43" s="132"/>
      <c r="EPY43" s="286"/>
      <c r="EQC43" s="287"/>
      <c r="EQD43" s="287"/>
      <c r="EQE43" s="288"/>
      <c r="EQF43" s="287"/>
      <c r="EQG43" s="287"/>
      <c r="EQH43" s="182"/>
      <c r="EQI43" s="283"/>
      <c r="EQK43" s="132"/>
      <c r="EQL43" s="286"/>
      <c r="EQP43" s="287"/>
      <c r="EQQ43" s="287"/>
      <c r="EQR43" s="288"/>
      <c r="EQS43" s="287"/>
      <c r="EQT43" s="287"/>
      <c r="EQU43" s="182"/>
      <c r="EQV43" s="283"/>
      <c r="EQX43" s="132"/>
      <c r="EQY43" s="286"/>
      <c r="ERC43" s="287"/>
      <c r="ERD43" s="287"/>
      <c r="ERE43" s="288"/>
      <c r="ERF43" s="287"/>
      <c r="ERG43" s="287"/>
      <c r="ERH43" s="182"/>
      <c r="ERI43" s="283"/>
      <c r="ERK43" s="132"/>
      <c r="ERL43" s="286"/>
      <c r="ERP43" s="287"/>
      <c r="ERQ43" s="287"/>
      <c r="ERR43" s="288"/>
      <c r="ERS43" s="287"/>
      <c r="ERT43" s="287"/>
      <c r="ERU43" s="182"/>
      <c r="ERV43" s="283"/>
      <c r="ERX43" s="132"/>
      <c r="ERY43" s="286"/>
      <c r="ESC43" s="287"/>
      <c r="ESD43" s="287"/>
      <c r="ESE43" s="288"/>
      <c r="ESF43" s="287"/>
      <c r="ESG43" s="287"/>
      <c r="ESH43" s="182"/>
      <c r="ESI43" s="283"/>
      <c r="ESK43" s="132"/>
      <c r="ESL43" s="286"/>
      <c r="ESP43" s="287"/>
      <c r="ESQ43" s="287"/>
      <c r="ESR43" s="288"/>
      <c r="ESS43" s="287"/>
      <c r="EST43" s="287"/>
      <c r="ESU43" s="182"/>
      <c r="ESV43" s="283"/>
      <c r="ESX43" s="132"/>
      <c r="ESY43" s="286"/>
      <c r="ETC43" s="287"/>
      <c r="ETD43" s="287"/>
      <c r="ETE43" s="288"/>
      <c r="ETF43" s="287"/>
      <c r="ETG43" s="287"/>
      <c r="ETH43" s="182"/>
      <c r="ETI43" s="283"/>
      <c r="ETK43" s="132"/>
      <c r="ETL43" s="286"/>
      <c r="ETP43" s="287"/>
      <c r="ETQ43" s="287"/>
      <c r="ETR43" s="288"/>
      <c r="ETS43" s="287"/>
      <c r="ETT43" s="287"/>
      <c r="ETU43" s="182"/>
      <c r="ETV43" s="283"/>
      <c r="ETX43" s="132"/>
      <c r="ETY43" s="286"/>
      <c r="EUC43" s="287"/>
      <c r="EUD43" s="287"/>
      <c r="EUE43" s="288"/>
      <c r="EUF43" s="287"/>
      <c r="EUG43" s="287"/>
      <c r="EUH43" s="182"/>
      <c r="EUI43" s="283"/>
      <c r="EUK43" s="132"/>
      <c r="EUL43" s="286"/>
      <c r="EUP43" s="287"/>
      <c r="EUQ43" s="287"/>
      <c r="EUR43" s="288"/>
      <c r="EUS43" s="287"/>
      <c r="EUT43" s="287"/>
      <c r="EUU43" s="182"/>
      <c r="EUV43" s="283"/>
      <c r="EUX43" s="132"/>
      <c r="EUY43" s="286"/>
      <c r="EVC43" s="287"/>
      <c r="EVD43" s="287"/>
      <c r="EVE43" s="288"/>
      <c r="EVF43" s="287"/>
      <c r="EVG43" s="287"/>
      <c r="EVH43" s="182"/>
      <c r="EVI43" s="283"/>
      <c r="EVK43" s="132"/>
      <c r="EVL43" s="286"/>
      <c r="EVP43" s="287"/>
      <c r="EVQ43" s="287"/>
      <c r="EVR43" s="288"/>
      <c r="EVS43" s="287"/>
      <c r="EVT43" s="287"/>
      <c r="EVU43" s="182"/>
      <c r="EVV43" s="283"/>
      <c r="EVX43" s="132"/>
      <c r="EVY43" s="286"/>
      <c r="EWC43" s="287"/>
      <c r="EWD43" s="287"/>
      <c r="EWE43" s="288"/>
      <c r="EWF43" s="287"/>
      <c r="EWG43" s="287"/>
      <c r="EWH43" s="182"/>
      <c r="EWI43" s="283"/>
      <c r="EWK43" s="132"/>
      <c r="EWL43" s="286"/>
      <c r="EWP43" s="287"/>
      <c r="EWQ43" s="287"/>
      <c r="EWR43" s="288"/>
      <c r="EWS43" s="287"/>
      <c r="EWT43" s="287"/>
      <c r="EWU43" s="182"/>
      <c r="EWV43" s="283"/>
      <c r="EWX43" s="132"/>
      <c r="EWY43" s="286"/>
      <c r="EXC43" s="287"/>
      <c r="EXD43" s="287"/>
      <c r="EXE43" s="288"/>
      <c r="EXF43" s="287"/>
      <c r="EXG43" s="287"/>
      <c r="EXH43" s="182"/>
      <c r="EXI43" s="283"/>
      <c r="EXK43" s="132"/>
      <c r="EXL43" s="286"/>
      <c r="EXP43" s="287"/>
      <c r="EXQ43" s="287"/>
      <c r="EXR43" s="288"/>
      <c r="EXS43" s="287"/>
      <c r="EXT43" s="287"/>
      <c r="EXU43" s="182"/>
      <c r="EXV43" s="283"/>
      <c r="EXX43" s="132"/>
      <c r="EXY43" s="286"/>
      <c r="EYC43" s="287"/>
      <c r="EYD43" s="287"/>
      <c r="EYE43" s="288"/>
      <c r="EYF43" s="287"/>
      <c r="EYG43" s="287"/>
      <c r="EYH43" s="182"/>
      <c r="EYI43" s="283"/>
      <c r="EYK43" s="132"/>
      <c r="EYL43" s="286"/>
      <c r="EYP43" s="287"/>
      <c r="EYQ43" s="287"/>
      <c r="EYR43" s="288"/>
      <c r="EYS43" s="287"/>
      <c r="EYT43" s="287"/>
      <c r="EYU43" s="182"/>
      <c r="EYV43" s="283"/>
      <c r="EYX43" s="132"/>
      <c r="EYY43" s="286"/>
      <c r="EZC43" s="287"/>
      <c r="EZD43" s="287"/>
      <c r="EZE43" s="288"/>
      <c r="EZF43" s="287"/>
      <c r="EZG43" s="287"/>
      <c r="EZH43" s="182"/>
      <c r="EZI43" s="283"/>
      <c r="EZK43" s="132"/>
      <c r="EZL43" s="286"/>
      <c r="EZP43" s="287"/>
      <c r="EZQ43" s="287"/>
      <c r="EZR43" s="288"/>
      <c r="EZS43" s="287"/>
      <c r="EZT43" s="287"/>
      <c r="EZU43" s="182"/>
      <c r="EZV43" s="283"/>
      <c r="EZX43" s="132"/>
      <c r="EZY43" s="286"/>
      <c r="FAC43" s="287"/>
      <c r="FAD43" s="287"/>
      <c r="FAE43" s="288"/>
      <c r="FAF43" s="287"/>
      <c r="FAG43" s="287"/>
      <c r="FAH43" s="182"/>
      <c r="FAI43" s="283"/>
      <c r="FAK43" s="132"/>
      <c r="FAL43" s="286"/>
      <c r="FAP43" s="287"/>
      <c r="FAQ43" s="287"/>
      <c r="FAR43" s="288"/>
      <c r="FAS43" s="287"/>
      <c r="FAT43" s="287"/>
      <c r="FAU43" s="182"/>
      <c r="FAV43" s="283"/>
      <c r="FAX43" s="132"/>
      <c r="FAY43" s="286"/>
      <c r="FBC43" s="287"/>
      <c r="FBD43" s="287"/>
      <c r="FBE43" s="288"/>
      <c r="FBF43" s="287"/>
      <c r="FBG43" s="287"/>
      <c r="FBH43" s="182"/>
      <c r="FBI43" s="283"/>
      <c r="FBK43" s="132"/>
      <c r="FBL43" s="286"/>
      <c r="FBP43" s="287"/>
      <c r="FBQ43" s="287"/>
      <c r="FBR43" s="288"/>
      <c r="FBS43" s="287"/>
      <c r="FBT43" s="287"/>
      <c r="FBU43" s="182"/>
      <c r="FBV43" s="283"/>
      <c r="FBX43" s="132"/>
      <c r="FBY43" s="286"/>
      <c r="FCC43" s="287"/>
      <c r="FCD43" s="287"/>
      <c r="FCE43" s="288"/>
      <c r="FCF43" s="287"/>
      <c r="FCG43" s="287"/>
      <c r="FCH43" s="182"/>
      <c r="FCI43" s="283"/>
      <c r="FCK43" s="132"/>
      <c r="FCL43" s="286"/>
      <c r="FCP43" s="287"/>
      <c r="FCQ43" s="287"/>
      <c r="FCR43" s="288"/>
      <c r="FCS43" s="287"/>
      <c r="FCT43" s="287"/>
      <c r="FCU43" s="182"/>
      <c r="FCV43" s="283"/>
      <c r="FCX43" s="132"/>
      <c r="FCY43" s="286"/>
      <c r="FDC43" s="287"/>
      <c r="FDD43" s="287"/>
      <c r="FDE43" s="288"/>
      <c r="FDF43" s="287"/>
      <c r="FDG43" s="287"/>
      <c r="FDH43" s="182"/>
      <c r="FDI43" s="283"/>
      <c r="FDK43" s="132"/>
      <c r="FDL43" s="286"/>
      <c r="FDP43" s="287"/>
      <c r="FDQ43" s="287"/>
      <c r="FDR43" s="288"/>
      <c r="FDS43" s="287"/>
      <c r="FDT43" s="287"/>
      <c r="FDU43" s="182"/>
      <c r="FDV43" s="283"/>
      <c r="FDX43" s="132"/>
      <c r="FDY43" s="286"/>
      <c r="FEC43" s="287"/>
      <c r="FED43" s="287"/>
      <c r="FEE43" s="288"/>
      <c r="FEF43" s="287"/>
      <c r="FEG43" s="287"/>
      <c r="FEH43" s="182"/>
      <c r="FEI43" s="283"/>
      <c r="FEK43" s="132"/>
      <c r="FEL43" s="286"/>
      <c r="FEP43" s="287"/>
      <c r="FEQ43" s="287"/>
      <c r="FER43" s="288"/>
      <c r="FES43" s="287"/>
      <c r="FET43" s="287"/>
      <c r="FEU43" s="182"/>
      <c r="FEV43" s="283"/>
      <c r="FEX43" s="132"/>
      <c r="FEY43" s="286"/>
      <c r="FFC43" s="287"/>
      <c r="FFD43" s="287"/>
      <c r="FFE43" s="288"/>
      <c r="FFF43" s="287"/>
      <c r="FFG43" s="287"/>
      <c r="FFH43" s="182"/>
      <c r="FFI43" s="283"/>
      <c r="FFK43" s="132"/>
      <c r="FFL43" s="286"/>
      <c r="FFP43" s="287"/>
      <c r="FFQ43" s="287"/>
      <c r="FFR43" s="288"/>
      <c r="FFS43" s="287"/>
      <c r="FFT43" s="287"/>
      <c r="FFU43" s="182"/>
      <c r="FFV43" s="283"/>
      <c r="FFX43" s="132"/>
      <c r="FFY43" s="286"/>
      <c r="FGC43" s="287"/>
      <c r="FGD43" s="287"/>
      <c r="FGE43" s="288"/>
      <c r="FGF43" s="287"/>
      <c r="FGG43" s="287"/>
      <c r="FGH43" s="182"/>
      <c r="FGI43" s="283"/>
      <c r="FGK43" s="132"/>
      <c r="FGL43" s="286"/>
      <c r="FGP43" s="287"/>
      <c r="FGQ43" s="287"/>
      <c r="FGR43" s="288"/>
      <c r="FGS43" s="287"/>
      <c r="FGT43" s="287"/>
      <c r="FGU43" s="182"/>
      <c r="FGV43" s="283"/>
      <c r="FGX43" s="132"/>
      <c r="FGY43" s="286"/>
      <c r="FHC43" s="287"/>
      <c r="FHD43" s="287"/>
      <c r="FHE43" s="288"/>
      <c r="FHF43" s="287"/>
      <c r="FHG43" s="287"/>
      <c r="FHH43" s="182"/>
      <c r="FHI43" s="283"/>
      <c r="FHK43" s="132"/>
      <c r="FHL43" s="286"/>
      <c r="FHP43" s="287"/>
      <c r="FHQ43" s="287"/>
      <c r="FHR43" s="288"/>
      <c r="FHS43" s="287"/>
      <c r="FHT43" s="287"/>
      <c r="FHU43" s="182"/>
      <c r="FHV43" s="283"/>
      <c r="FHX43" s="132"/>
      <c r="FHY43" s="286"/>
      <c r="FIC43" s="287"/>
      <c r="FID43" s="287"/>
      <c r="FIE43" s="288"/>
      <c r="FIF43" s="287"/>
      <c r="FIG43" s="287"/>
      <c r="FIH43" s="182"/>
      <c r="FII43" s="283"/>
      <c r="FIK43" s="132"/>
      <c r="FIL43" s="286"/>
      <c r="FIP43" s="287"/>
      <c r="FIQ43" s="287"/>
      <c r="FIR43" s="288"/>
      <c r="FIS43" s="287"/>
      <c r="FIT43" s="287"/>
      <c r="FIU43" s="182"/>
      <c r="FIV43" s="283"/>
      <c r="FIX43" s="132"/>
      <c r="FIY43" s="286"/>
      <c r="FJC43" s="287"/>
      <c r="FJD43" s="287"/>
      <c r="FJE43" s="288"/>
      <c r="FJF43" s="287"/>
      <c r="FJG43" s="287"/>
      <c r="FJH43" s="182"/>
      <c r="FJI43" s="283"/>
      <c r="FJK43" s="132"/>
      <c r="FJL43" s="286"/>
      <c r="FJP43" s="287"/>
      <c r="FJQ43" s="287"/>
      <c r="FJR43" s="288"/>
      <c r="FJS43" s="287"/>
      <c r="FJT43" s="287"/>
      <c r="FJU43" s="182"/>
      <c r="FJV43" s="283"/>
      <c r="FJX43" s="132"/>
      <c r="FJY43" s="286"/>
      <c r="FKC43" s="287"/>
      <c r="FKD43" s="287"/>
      <c r="FKE43" s="288"/>
      <c r="FKF43" s="287"/>
      <c r="FKG43" s="287"/>
      <c r="FKH43" s="182"/>
      <c r="FKI43" s="283"/>
      <c r="FKK43" s="132"/>
      <c r="FKL43" s="286"/>
      <c r="FKP43" s="287"/>
      <c r="FKQ43" s="287"/>
      <c r="FKR43" s="288"/>
      <c r="FKS43" s="287"/>
      <c r="FKT43" s="287"/>
      <c r="FKU43" s="182"/>
      <c r="FKV43" s="283"/>
      <c r="FKX43" s="132"/>
      <c r="FKY43" s="286"/>
      <c r="FLC43" s="287"/>
      <c r="FLD43" s="287"/>
      <c r="FLE43" s="288"/>
      <c r="FLF43" s="287"/>
      <c r="FLG43" s="287"/>
      <c r="FLH43" s="182"/>
      <c r="FLI43" s="283"/>
      <c r="FLK43" s="132"/>
      <c r="FLL43" s="286"/>
      <c r="FLP43" s="287"/>
      <c r="FLQ43" s="287"/>
      <c r="FLR43" s="288"/>
      <c r="FLS43" s="287"/>
      <c r="FLT43" s="287"/>
      <c r="FLU43" s="182"/>
      <c r="FLV43" s="283"/>
      <c r="FLX43" s="132"/>
      <c r="FLY43" s="286"/>
      <c r="FMC43" s="287"/>
      <c r="FMD43" s="287"/>
      <c r="FME43" s="288"/>
      <c r="FMF43" s="287"/>
      <c r="FMG43" s="287"/>
      <c r="FMH43" s="182"/>
      <c r="FMI43" s="283"/>
      <c r="FMK43" s="132"/>
      <c r="FML43" s="286"/>
      <c r="FMP43" s="287"/>
      <c r="FMQ43" s="287"/>
      <c r="FMR43" s="288"/>
      <c r="FMS43" s="287"/>
      <c r="FMT43" s="287"/>
      <c r="FMU43" s="182"/>
      <c r="FMV43" s="283"/>
      <c r="FMX43" s="132"/>
      <c r="FMY43" s="286"/>
      <c r="FNC43" s="287"/>
      <c r="FND43" s="287"/>
      <c r="FNE43" s="288"/>
      <c r="FNF43" s="287"/>
      <c r="FNG43" s="287"/>
      <c r="FNH43" s="182"/>
      <c r="FNI43" s="283"/>
      <c r="FNK43" s="132"/>
      <c r="FNL43" s="286"/>
      <c r="FNP43" s="287"/>
      <c r="FNQ43" s="287"/>
      <c r="FNR43" s="288"/>
      <c r="FNS43" s="287"/>
      <c r="FNT43" s="287"/>
      <c r="FNU43" s="182"/>
      <c r="FNV43" s="283"/>
      <c r="FNX43" s="132"/>
      <c r="FNY43" s="286"/>
      <c r="FOC43" s="287"/>
      <c r="FOD43" s="287"/>
      <c r="FOE43" s="288"/>
      <c r="FOF43" s="287"/>
      <c r="FOG43" s="287"/>
      <c r="FOH43" s="182"/>
      <c r="FOI43" s="283"/>
      <c r="FOK43" s="132"/>
      <c r="FOL43" s="286"/>
      <c r="FOP43" s="287"/>
      <c r="FOQ43" s="287"/>
      <c r="FOR43" s="288"/>
      <c r="FOS43" s="287"/>
      <c r="FOT43" s="287"/>
      <c r="FOU43" s="182"/>
      <c r="FOV43" s="283"/>
      <c r="FOX43" s="132"/>
      <c r="FOY43" s="286"/>
      <c r="FPC43" s="287"/>
      <c r="FPD43" s="287"/>
      <c r="FPE43" s="288"/>
      <c r="FPF43" s="287"/>
      <c r="FPG43" s="287"/>
      <c r="FPH43" s="182"/>
      <c r="FPI43" s="283"/>
      <c r="FPK43" s="132"/>
      <c r="FPL43" s="286"/>
      <c r="FPP43" s="287"/>
      <c r="FPQ43" s="287"/>
      <c r="FPR43" s="288"/>
      <c r="FPS43" s="287"/>
      <c r="FPT43" s="287"/>
      <c r="FPU43" s="182"/>
      <c r="FPV43" s="283"/>
      <c r="FPX43" s="132"/>
      <c r="FPY43" s="286"/>
      <c r="FQC43" s="287"/>
      <c r="FQD43" s="287"/>
      <c r="FQE43" s="288"/>
      <c r="FQF43" s="287"/>
      <c r="FQG43" s="287"/>
      <c r="FQH43" s="182"/>
      <c r="FQI43" s="283"/>
      <c r="FQK43" s="132"/>
      <c r="FQL43" s="286"/>
      <c r="FQP43" s="287"/>
      <c r="FQQ43" s="287"/>
      <c r="FQR43" s="288"/>
      <c r="FQS43" s="287"/>
      <c r="FQT43" s="287"/>
      <c r="FQU43" s="182"/>
      <c r="FQV43" s="283"/>
      <c r="FQX43" s="132"/>
      <c r="FQY43" s="286"/>
      <c r="FRC43" s="287"/>
      <c r="FRD43" s="287"/>
      <c r="FRE43" s="288"/>
      <c r="FRF43" s="287"/>
      <c r="FRG43" s="287"/>
      <c r="FRH43" s="182"/>
      <c r="FRI43" s="283"/>
      <c r="FRK43" s="132"/>
      <c r="FRL43" s="286"/>
      <c r="FRP43" s="287"/>
      <c r="FRQ43" s="287"/>
      <c r="FRR43" s="288"/>
      <c r="FRS43" s="287"/>
      <c r="FRT43" s="287"/>
      <c r="FRU43" s="182"/>
      <c r="FRV43" s="283"/>
      <c r="FRX43" s="132"/>
      <c r="FRY43" s="286"/>
      <c r="FSC43" s="287"/>
      <c r="FSD43" s="287"/>
      <c r="FSE43" s="288"/>
      <c r="FSF43" s="287"/>
      <c r="FSG43" s="287"/>
      <c r="FSH43" s="182"/>
      <c r="FSI43" s="283"/>
      <c r="FSK43" s="132"/>
      <c r="FSL43" s="286"/>
      <c r="FSP43" s="287"/>
      <c r="FSQ43" s="287"/>
      <c r="FSR43" s="288"/>
      <c r="FSS43" s="287"/>
      <c r="FST43" s="287"/>
      <c r="FSU43" s="182"/>
      <c r="FSV43" s="283"/>
      <c r="FSX43" s="132"/>
      <c r="FSY43" s="286"/>
      <c r="FTC43" s="287"/>
      <c r="FTD43" s="287"/>
      <c r="FTE43" s="288"/>
      <c r="FTF43" s="287"/>
      <c r="FTG43" s="287"/>
      <c r="FTH43" s="182"/>
      <c r="FTI43" s="283"/>
      <c r="FTK43" s="132"/>
      <c r="FTL43" s="286"/>
      <c r="FTP43" s="287"/>
      <c r="FTQ43" s="287"/>
      <c r="FTR43" s="288"/>
      <c r="FTS43" s="287"/>
      <c r="FTT43" s="287"/>
      <c r="FTU43" s="182"/>
      <c r="FTV43" s="283"/>
      <c r="FTX43" s="132"/>
      <c r="FTY43" s="286"/>
      <c r="FUC43" s="287"/>
      <c r="FUD43" s="287"/>
      <c r="FUE43" s="288"/>
      <c r="FUF43" s="287"/>
      <c r="FUG43" s="287"/>
      <c r="FUH43" s="182"/>
      <c r="FUI43" s="283"/>
      <c r="FUK43" s="132"/>
      <c r="FUL43" s="286"/>
      <c r="FUP43" s="287"/>
      <c r="FUQ43" s="287"/>
      <c r="FUR43" s="288"/>
      <c r="FUS43" s="287"/>
      <c r="FUT43" s="287"/>
      <c r="FUU43" s="182"/>
      <c r="FUV43" s="283"/>
      <c r="FUX43" s="132"/>
      <c r="FUY43" s="286"/>
      <c r="FVC43" s="287"/>
      <c r="FVD43" s="287"/>
      <c r="FVE43" s="288"/>
      <c r="FVF43" s="287"/>
      <c r="FVG43" s="287"/>
      <c r="FVH43" s="182"/>
      <c r="FVI43" s="283"/>
      <c r="FVK43" s="132"/>
      <c r="FVL43" s="286"/>
      <c r="FVP43" s="287"/>
      <c r="FVQ43" s="287"/>
      <c r="FVR43" s="288"/>
      <c r="FVS43" s="287"/>
      <c r="FVT43" s="287"/>
      <c r="FVU43" s="182"/>
      <c r="FVV43" s="283"/>
      <c r="FVX43" s="132"/>
      <c r="FVY43" s="286"/>
      <c r="FWC43" s="287"/>
      <c r="FWD43" s="287"/>
      <c r="FWE43" s="288"/>
      <c r="FWF43" s="287"/>
      <c r="FWG43" s="287"/>
      <c r="FWH43" s="182"/>
      <c r="FWI43" s="283"/>
      <c r="FWK43" s="132"/>
      <c r="FWL43" s="286"/>
      <c r="FWP43" s="287"/>
      <c r="FWQ43" s="287"/>
      <c r="FWR43" s="288"/>
      <c r="FWS43" s="287"/>
      <c r="FWT43" s="287"/>
      <c r="FWU43" s="182"/>
      <c r="FWV43" s="283"/>
      <c r="FWX43" s="132"/>
      <c r="FWY43" s="286"/>
      <c r="FXC43" s="287"/>
      <c r="FXD43" s="287"/>
      <c r="FXE43" s="288"/>
      <c r="FXF43" s="287"/>
      <c r="FXG43" s="287"/>
      <c r="FXH43" s="182"/>
      <c r="FXI43" s="283"/>
      <c r="FXK43" s="132"/>
      <c r="FXL43" s="286"/>
      <c r="FXP43" s="287"/>
      <c r="FXQ43" s="287"/>
      <c r="FXR43" s="288"/>
      <c r="FXS43" s="287"/>
      <c r="FXT43" s="287"/>
      <c r="FXU43" s="182"/>
      <c r="FXV43" s="283"/>
      <c r="FXX43" s="132"/>
      <c r="FXY43" s="286"/>
      <c r="FYC43" s="287"/>
      <c r="FYD43" s="287"/>
      <c r="FYE43" s="288"/>
      <c r="FYF43" s="287"/>
      <c r="FYG43" s="287"/>
      <c r="FYH43" s="182"/>
      <c r="FYI43" s="283"/>
      <c r="FYK43" s="132"/>
      <c r="FYL43" s="286"/>
      <c r="FYP43" s="287"/>
      <c r="FYQ43" s="287"/>
      <c r="FYR43" s="288"/>
      <c r="FYS43" s="287"/>
      <c r="FYT43" s="287"/>
      <c r="FYU43" s="182"/>
      <c r="FYV43" s="283"/>
      <c r="FYX43" s="132"/>
      <c r="FYY43" s="286"/>
      <c r="FZC43" s="287"/>
      <c r="FZD43" s="287"/>
      <c r="FZE43" s="288"/>
      <c r="FZF43" s="287"/>
      <c r="FZG43" s="287"/>
      <c r="FZH43" s="182"/>
      <c r="FZI43" s="283"/>
      <c r="FZK43" s="132"/>
      <c r="FZL43" s="286"/>
      <c r="FZP43" s="287"/>
      <c r="FZQ43" s="287"/>
      <c r="FZR43" s="288"/>
      <c r="FZS43" s="287"/>
      <c r="FZT43" s="287"/>
      <c r="FZU43" s="182"/>
      <c r="FZV43" s="283"/>
      <c r="FZX43" s="132"/>
      <c r="FZY43" s="286"/>
      <c r="GAC43" s="287"/>
      <c r="GAD43" s="287"/>
      <c r="GAE43" s="288"/>
      <c r="GAF43" s="287"/>
      <c r="GAG43" s="287"/>
      <c r="GAH43" s="182"/>
      <c r="GAI43" s="283"/>
      <c r="GAK43" s="132"/>
      <c r="GAL43" s="286"/>
      <c r="GAP43" s="287"/>
      <c r="GAQ43" s="287"/>
      <c r="GAR43" s="288"/>
      <c r="GAS43" s="287"/>
      <c r="GAT43" s="287"/>
      <c r="GAU43" s="182"/>
      <c r="GAV43" s="283"/>
      <c r="GAX43" s="132"/>
      <c r="GAY43" s="286"/>
      <c r="GBC43" s="287"/>
      <c r="GBD43" s="287"/>
      <c r="GBE43" s="288"/>
      <c r="GBF43" s="287"/>
      <c r="GBG43" s="287"/>
      <c r="GBH43" s="182"/>
      <c r="GBI43" s="283"/>
      <c r="GBK43" s="132"/>
      <c r="GBL43" s="286"/>
      <c r="GBP43" s="287"/>
      <c r="GBQ43" s="287"/>
      <c r="GBR43" s="288"/>
      <c r="GBS43" s="287"/>
      <c r="GBT43" s="287"/>
      <c r="GBU43" s="182"/>
      <c r="GBV43" s="283"/>
      <c r="GBX43" s="132"/>
      <c r="GBY43" s="286"/>
      <c r="GCC43" s="287"/>
      <c r="GCD43" s="287"/>
      <c r="GCE43" s="288"/>
      <c r="GCF43" s="287"/>
      <c r="GCG43" s="287"/>
      <c r="GCH43" s="182"/>
      <c r="GCI43" s="283"/>
      <c r="GCK43" s="132"/>
      <c r="GCL43" s="286"/>
      <c r="GCP43" s="287"/>
      <c r="GCQ43" s="287"/>
      <c r="GCR43" s="288"/>
      <c r="GCS43" s="287"/>
      <c r="GCT43" s="287"/>
      <c r="GCU43" s="182"/>
      <c r="GCV43" s="283"/>
      <c r="GCX43" s="132"/>
      <c r="GCY43" s="286"/>
      <c r="GDC43" s="287"/>
      <c r="GDD43" s="287"/>
      <c r="GDE43" s="288"/>
      <c r="GDF43" s="287"/>
      <c r="GDG43" s="287"/>
      <c r="GDH43" s="182"/>
      <c r="GDI43" s="283"/>
      <c r="GDK43" s="132"/>
      <c r="GDL43" s="286"/>
      <c r="GDP43" s="287"/>
      <c r="GDQ43" s="287"/>
      <c r="GDR43" s="288"/>
      <c r="GDS43" s="287"/>
      <c r="GDT43" s="287"/>
      <c r="GDU43" s="182"/>
      <c r="GDV43" s="283"/>
      <c r="GDX43" s="132"/>
      <c r="GDY43" s="286"/>
      <c r="GEC43" s="287"/>
      <c r="GED43" s="287"/>
      <c r="GEE43" s="288"/>
      <c r="GEF43" s="287"/>
      <c r="GEG43" s="287"/>
      <c r="GEH43" s="182"/>
      <c r="GEI43" s="283"/>
      <c r="GEK43" s="132"/>
      <c r="GEL43" s="286"/>
      <c r="GEP43" s="287"/>
      <c r="GEQ43" s="287"/>
      <c r="GER43" s="288"/>
      <c r="GES43" s="287"/>
      <c r="GET43" s="287"/>
      <c r="GEU43" s="182"/>
      <c r="GEV43" s="283"/>
      <c r="GEX43" s="132"/>
      <c r="GEY43" s="286"/>
      <c r="GFC43" s="287"/>
      <c r="GFD43" s="287"/>
      <c r="GFE43" s="288"/>
      <c r="GFF43" s="287"/>
      <c r="GFG43" s="287"/>
      <c r="GFH43" s="182"/>
      <c r="GFI43" s="283"/>
      <c r="GFK43" s="132"/>
      <c r="GFL43" s="286"/>
      <c r="GFP43" s="287"/>
      <c r="GFQ43" s="287"/>
      <c r="GFR43" s="288"/>
      <c r="GFS43" s="287"/>
      <c r="GFT43" s="287"/>
      <c r="GFU43" s="182"/>
      <c r="GFV43" s="283"/>
      <c r="GFX43" s="132"/>
      <c r="GFY43" s="286"/>
      <c r="GGC43" s="287"/>
      <c r="GGD43" s="287"/>
      <c r="GGE43" s="288"/>
      <c r="GGF43" s="287"/>
      <c r="GGG43" s="287"/>
      <c r="GGH43" s="182"/>
      <c r="GGI43" s="283"/>
      <c r="GGK43" s="132"/>
      <c r="GGL43" s="286"/>
      <c r="GGP43" s="287"/>
      <c r="GGQ43" s="287"/>
      <c r="GGR43" s="288"/>
      <c r="GGS43" s="287"/>
      <c r="GGT43" s="287"/>
      <c r="GGU43" s="182"/>
      <c r="GGV43" s="283"/>
      <c r="GGX43" s="132"/>
      <c r="GGY43" s="286"/>
      <c r="GHC43" s="287"/>
      <c r="GHD43" s="287"/>
      <c r="GHE43" s="288"/>
      <c r="GHF43" s="287"/>
      <c r="GHG43" s="287"/>
      <c r="GHH43" s="182"/>
      <c r="GHI43" s="283"/>
      <c r="GHK43" s="132"/>
      <c r="GHL43" s="286"/>
      <c r="GHP43" s="287"/>
      <c r="GHQ43" s="287"/>
      <c r="GHR43" s="288"/>
      <c r="GHS43" s="287"/>
      <c r="GHT43" s="287"/>
      <c r="GHU43" s="182"/>
      <c r="GHV43" s="283"/>
      <c r="GHX43" s="132"/>
      <c r="GHY43" s="286"/>
      <c r="GIC43" s="287"/>
      <c r="GID43" s="287"/>
      <c r="GIE43" s="288"/>
      <c r="GIF43" s="287"/>
      <c r="GIG43" s="287"/>
      <c r="GIH43" s="182"/>
      <c r="GII43" s="283"/>
      <c r="GIK43" s="132"/>
      <c r="GIL43" s="286"/>
      <c r="GIP43" s="287"/>
      <c r="GIQ43" s="287"/>
      <c r="GIR43" s="288"/>
      <c r="GIS43" s="287"/>
      <c r="GIT43" s="287"/>
      <c r="GIU43" s="182"/>
      <c r="GIV43" s="283"/>
      <c r="GIX43" s="132"/>
      <c r="GIY43" s="286"/>
      <c r="GJC43" s="287"/>
      <c r="GJD43" s="287"/>
      <c r="GJE43" s="288"/>
      <c r="GJF43" s="287"/>
      <c r="GJG43" s="287"/>
      <c r="GJH43" s="182"/>
      <c r="GJI43" s="283"/>
      <c r="GJK43" s="132"/>
      <c r="GJL43" s="286"/>
      <c r="GJP43" s="287"/>
      <c r="GJQ43" s="287"/>
      <c r="GJR43" s="288"/>
      <c r="GJS43" s="287"/>
      <c r="GJT43" s="287"/>
      <c r="GJU43" s="182"/>
      <c r="GJV43" s="283"/>
      <c r="GJX43" s="132"/>
      <c r="GJY43" s="286"/>
      <c r="GKC43" s="287"/>
      <c r="GKD43" s="287"/>
      <c r="GKE43" s="288"/>
      <c r="GKF43" s="287"/>
      <c r="GKG43" s="287"/>
      <c r="GKH43" s="182"/>
      <c r="GKI43" s="283"/>
      <c r="GKK43" s="132"/>
      <c r="GKL43" s="286"/>
      <c r="GKP43" s="287"/>
      <c r="GKQ43" s="287"/>
      <c r="GKR43" s="288"/>
      <c r="GKS43" s="287"/>
      <c r="GKT43" s="287"/>
      <c r="GKU43" s="182"/>
      <c r="GKV43" s="283"/>
      <c r="GKX43" s="132"/>
      <c r="GKY43" s="286"/>
      <c r="GLC43" s="287"/>
      <c r="GLD43" s="287"/>
      <c r="GLE43" s="288"/>
      <c r="GLF43" s="287"/>
      <c r="GLG43" s="287"/>
      <c r="GLH43" s="182"/>
      <c r="GLI43" s="283"/>
      <c r="GLK43" s="132"/>
      <c r="GLL43" s="286"/>
      <c r="GLP43" s="287"/>
      <c r="GLQ43" s="287"/>
      <c r="GLR43" s="288"/>
      <c r="GLS43" s="287"/>
      <c r="GLT43" s="287"/>
      <c r="GLU43" s="182"/>
      <c r="GLV43" s="283"/>
      <c r="GLX43" s="132"/>
      <c r="GLY43" s="286"/>
      <c r="GMC43" s="287"/>
      <c r="GMD43" s="287"/>
      <c r="GME43" s="288"/>
      <c r="GMF43" s="287"/>
      <c r="GMG43" s="287"/>
      <c r="GMH43" s="182"/>
      <c r="GMI43" s="283"/>
      <c r="GMK43" s="132"/>
      <c r="GML43" s="286"/>
      <c r="GMP43" s="287"/>
      <c r="GMQ43" s="287"/>
      <c r="GMR43" s="288"/>
      <c r="GMS43" s="287"/>
      <c r="GMT43" s="287"/>
      <c r="GMU43" s="182"/>
      <c r="GMV43" s="283"/>
      <c r="GMX43" s="132"/>
      <c r="GMY43" s="286"/>
      <c r="GNC43" s="287"/>
      <c r="GND43" s="287"/>
      <c r="GNE43" s="288"/>
      <c r="GNF43" s="287"/>
      <c r="GNG43" s="287"/>
      <c r="GNH43" s="182"/>
      <c r="GNI43" s="283"/>
      <c r="GNK43" s="132"/>
      <c r="GNL43" s="286"/>
      <c r="GNP43" s="287"/>
      <c r="GNQ43" s="287"/>
      <c r="GNR43" s="288"/>
      <c r="GNS43" s="287"/>
      <c r="GNT43" s="287"/>
      <c r="GNU43" s="182"/>
      <c r="GNV43" s="283"/>
      <c r="GNX43" s="132"/>
      <c r="GNY43" s="286"/>
      <c r="GOC43" s="287"/>
      <c r="GOD43" s="287"/>
      <c r="GOE43" s="288"/>
      <c r="GOF43" s="287"/>
      <c r="GOG43" s="287"/>
      <c r="GOH43" s="182"/>
      <c r="GOI43" s="283"/>
      <c r="GOK43" s="132"/>
      <c r="GOL43" s="286"/>
      <c r="GOP43" s="287"/>
      <c r="GOQ43" s="287"/>
      <c r="GOR43" s="288"/>
      <c r="GOS43" s="287"/>
      <c r="GOT43" s="287"/>
      <c r="GOU43" s="182"/>
      <c r="GOV43" s="283"/>
      <c r="GOX43" s="132"/>
      <c r="GOY43" s="286"/>
      <c r="GPC43" s="287"/>
      <c r="GPD43" s="287"/>
      <c r="GPE43" s="288"/>
      <c r="GPF43" s="287"/>
      <c r="GPG43" s="287"/>
      <c r="GPH43" s="182"/>
      <c r="GPI43" s="283"/>
      <c r="GPK43" s="132"/>
      <c r="GPL43" s="286"/>
      <c r="GPP43" s="287"/>
      <c r="GPQ43" s="287"/>
      <c r="GPR43" s="288"/>
      <c r="GPS43" s="287"/>
      <c r="GPT43" s="287"/>
      <c r="GPU43" s="182"/>
      <c r="GPV43" s="283"/>
      <c r="GPX43" s="132"/>
      <c r="GPY43" s="286"/>
      <c r="GQC43" s="287"/>
      <c r="GQD43" s="287"/>
      <c r="GQE43" s="288"/>
      <c r="GQF43" s="287"/>
      <c r="GQG43" s="287"/>
      <c r="GQH43" s="182"/>
      <c r="GQI43" s="283"/>
      <c r="GQK43" s="132"/>
      <c r="GQL43" s="286"/>
      <c r="GQP43" s="287"/>
      <c r="GQQ43" s="287"/>
      <c r="GQR43" s="288"/>
      <c r="GQS43" s="287"/>
      <c r="GQT43" s="287"/>
      <c r="GQU43" s="182"/>
      <c r="GQV43" s="283"/>
      <c r="GQX43" s="132"/>
      <c r="GQY43" s="286"/>
      <c r="GRC43" s="287"/>
      <c r="GRD43" s="287"/>
      <c r="GRE43" s="288"/>
      <c r="GRF43" s="287"/>
      <c r="GRG43" s="287"/>
      <c r="GRH43" s="182"/>
      <c r="GRI43" s="283"/>
      <c r="GRK43" s="132"/>
      <c r="GRL43" s="286"/>
      <c r="GRP43" s="287"/>
      <c r="GRQ43" s="287"/>
      <c r="GRR43" s="288"/>
      <c r="GRS43" s="287"/>
      <c r="GRT43" s="287"/>
      <c r="GRU43" s="182"/>
      <c r="GRV43" s="283"/>
      <c r="GRX43" s="132"/>
      <c r="GRY43" s="286"/>
      <c r="GSC43" s="287"/>
      <c r="GSD43" s="287"/>
      <c r="GSE43" s="288"/>
      <c r="GSF43" s="287"/>
      <c r="GSG43" s="287"/>
      <c r="GSH43" s="182"/>
      <c r="GSI43" s="283"/>
      <c r="GSK43" s="132"/>
      <c r="GSL43" s="286"/>
      <c r="GSP43" s="287"/>
      <c r="GSQ43" s="287"/>
      <c r="GSR43" s="288"/>
      <c r="GSS43" s="287"/>
      <c r="GST43" s="287"/>
      <c r="GSU43" s="182"/>
      <c r="GSV43" s="283"/>
      <c r="GSX43" s="132"/>
      <c r="GSY43" s="286"/>
      <c r="GTC43" s="287"/>
      <c r="GTD43" s="287"/>
      <c r="GTE43" s="288"/>
      <c r="GTF43" s="287"/>
      <c r="GTG43" s="287"/>
      <c r="GTH43" s="182"/>
      <c r="GTI43" s="283"/>
      <c r="GTK43" s="132"/>
      <c r="GTL43" s="286"/>
      <c r="GTP43" s="287"/>
      <c r="GTQ43" s="287"/>
      <c r="GTR43" s="288"/>
      <c r="GTS43" s="287"/>
      <c r="GTT43" s="287"/>
      <c r="GTU43" s="182"/>
      <c r="GTV43" s="283"/>
      <c r="GTX43" s="132"/>
      <c r="GTY43" s="286"/>
      <c r="GUC43" s="287"/>
      <c r="GUD43" s="287"/>
      <c r="GUE43" s="288"/>
      <c r="GUF43" s="287"/>
      <c r="GUG43" s="287"/>
      <c r="GUH43" s="182"/>
      <c r="GUI43" s="283"/>
      <c r="GUK43" s="132"/>
      <c r="GUL43" s="286"/>
      <c r="GUP43" s="287"/>
      <c r="GUQ43" s="287"/>
      <c r="GUR43" s="288"/>
      <c r="GUS43" s="287"/>
      <c r="GUT43" s="287"/>
      <c r="GUU43" s="182"/>
      <c r="GUV43" s="283"/>
      <c r="GUX43" s="132"/>
      <c r="GUY43" s="286"/>
      <c r="GVC43" s="287"/>
      <c r="GVD43" s="287"/>
      <c r="GVE43" s="288"/>
      <c r="GVF43" s="287"/>
      <c r="GVG43" s="287"/>
      <c r="GVH43" s="182"/>
      <c r="GVI43" s="283"/>
      <c r="GVK43" s="132"/>
      <c r="GVL43" s="286"/>
      <c r="GVP43" s="287"/>
      <c r="GVQ43" s="287"/>
      <c r="GVR43" s="288"/>
      <c r="GVS43" s="287"/>
      <c r="GVT43" s="287"/>
      <c r="GVU43" s="182"/>
      <c r="GVV43" s="283"/>
      <c r="GVX43" s="132"/>
      <c r="GVY43" s="286"/>
      <c r="GWC43" s="287"/>
      <c r="GWD43" s="287"/>
      <c r="GWE43" s="288"/>
      <c r="GWF43" s="287"/>
      <c r="GWG43" s="287"/>
      <c r="GWH43" s="182"/>
      <c r="GWI43" s="283"/>
      <c r="GWK43" s="132"/>
      <c r="GWL43" s="286"/>
      <c r="GWP43" s="287"/>
      <c r="GWQ43" s="287"/>
      <c r="GWR43" s="288"/>
      <c r="GWS43" s="287"/>
      <c r="GWT43" s="287"/>
      <c r="GWU43" s="182"/>
      <c r="GWV43" s="283"/>
      <c r="GWX43" s="132"/>
      <c r="GWY43" s="286"/>
      <c r="GXC43" s="287"/>
      <c r="GXD43" s="287"/>
      <c r="GXE43" s="288"/>
      <c r="GXF43" s="287"/>
      <c r="GXG43" s="287"/>
      <c r="GXH43" s="182"/>
      <c r="GXI43" s="283"/>
      <c r="GXK43" s="132"/>
      <c r="GXL43" s="286"/>
      <c r="GXP43" s="287"/>
      <c r="GXQ43" s="287"/>
      <c r="GXR43" s="288"/>
      <c r="GXS43" s="287"/>
      <c r="GXT43" s="287"/>
      <c r="GXU43" s="182"/>
      <c r="GXV43" s="283"/>
      <c r="GXX43" s="132"/>
      <c r="GXY43" s="286"/>
      <c r="GYC43" s="287"/>
      <c r="GYD43" s="287"/>
      <c r="GYE43" s="288"/>
      <c r="GYF43" s="287"/>
      <c r="GYG43" s="287"/>
      <c r="GYH43" s="182"/>
      <c r="GYI43" s="283"/>
      <c r="GYK43" s="132"/>
      <c r="GYL43" s="286"/>
      <c r="GYP43" s="287"/>
      <c r="GYQ43" s="287"/>
      <c r="GYR43" s="288"/>
      <c r="GYS43" s="287"/>
      <c r="GYT43" s="287"/>
      <c r="GYU43" s="182"/>
      <c r="GYV43" s="283"/>
      <c r="GYX43" s="132"/>
      <c r="GYY43" s="286"/>
      <c r="GZC43" s="287"/>
      <c r="GZD43" s="287"/>
      <c r="GZE43" s="288"/>
      <c r="GZF43" s="287"/>
      <c r="GZG43" s="287"/>
      <c r="GZH43" s="182"/>
      <c r="GZI43" s="283"/>
      <c r="GZK43" s="132"/>
      <c r="GZL43" s="286"/>
      <c r="GZP43" s="287"/>
      <c r="GZQ43" s="287"/>
      <c r="GZR43" s="288"/>
      <c r="GZS43" s="287"/>
      <c r="GZT43" s="287"/>
      <c r="GZU43" s="182"/>
      <c r="GZV43" s="283"/>
      <c r="GZX43" s="132"/>
      <c r="GZY43" s="286"/>
      <c r="HAC43" s="287"/>
      <c r="HAD43" s="287"/>
      <c r="HAE43" s="288"/>
      <c r="HAF43" s="287"/>
      <c r="HAG43" s="287"/>
      <c r="HAH43" s="182"/>
      <c r="HAI43" s="283"/>
      <c r="HAK43" s="132"/>
      <c r="HAL43" s="286"/>
      <c r="HAP43" s="287"/>
      <c r="HAQ43" s="287"/>
      <c r="HAR43" s="288"/>
      <c r="HAS43" s="287"/>
      <c r="HAT43" s="287"/>
      <c r="HAU43" s="182"/>
      <c r="HAV43" s="283"/>
      <c r="HAX43" s="132"/>
      <c r="HAY43" s="286"/>
      <c r="HBC43" s="287"/>
      <c r="HBD43" s="287"/>
      <c r="HBE43" s="288"/>
      <c r="HBF43" s="287"/>
      <c r="HBG43" s="287"/>
      <c r="HBH43" s="182"/>
      <c r="HBI43" s="283"/>
      <c r="HBK43" s="132"/>
      <c r="HBL43" s="286"/>
      <c r="HBP43" s="287"/>
      <c r="HBQ43" s="287"/>
      <c r="HBR43" s="288"/>
      <c r="HBS43" s="287"/>
      <c r="HBT43" s="287"/>
      <c r="HBU43" s="182"/>
      <c r="HBV43" s="283"/>
      <c r="HBX43" s="132"/>
      <c r="HBY43" s="286"/>
      <c r="HCC43" s="287"/>
      <c r="HCD43" s="287"/>
      <c r="HCE43" s="288"/>
      <c r="HCF43" s="287"/>
      <c r="HCG43" s="287"/>
      <c r="HCH43" s="182"/>
      <c r="HCI43" s="283"/>
      <c r="HCK43" s="132"/>
      <c r="HCL43" s="286"/>
      <c r="HCP43" s="287"/>
      <c r="HCQ43" s="287"/>
      <c r="HCR43" s="288"/>
      <c r="HCS43" s="287"/>
      <c r="HCT43" s="287"/>
      <c r="HCU43" s="182"/>
      <c r="HCV43" s="283"/>
      <c r="HCX43" s="132"/>
      <c r="HCY43" s="286"/>
      <c r="HDC43" s="287"/>
      <c r="HDD43" s="287"/>
      <c r="HDE43" s="288"/>
      <c r="HDF43" s="287"/>
      <c r="HDG43" s="287"/>
      <c r="HDH43" s="182"/>
      <c r="HDI43" s="283"/>
      <c r="HDK43" s="132"/>
      <c r="HDL43" s="286"/>
      <c r="HDP43" s="287"/>
      <c r="HDQ43" s="287"/>
      <c r="HDR43" s="288"/>
      <c r="HDS43" s="287"/>
      <c r="HDT43" s="287"/>
      <c r="HDU43" s="182"/>
      <c r="HDV43" s="283"/>
      <c r="HDX43" s="132"/>
      <c r="HDY43" s="286"/>
      <c r="HEC43" s="287"/>
      <c r="HED43" s="287"/>
      <c r="HEE43" s="288"/>
      <c r="HEF43" s="287"/>
      <c r="HEG43" s="287"/>
      <c r="HEH43" s="182"/>
      <c r="HEI43" s="283"/>
      <c r="HEK43" s="132"/>
      <c r="HEL43" s="286"/>
      <c r="HEP43" s="287"/>
      <c r="HEQ43" s="287"/>
      <c r="HER43" s="288"/>
      <c r="HES43" s="287"/>
      <c r="HET43" s="287"/>
      <c r="HEU43" s="182"/>
      <c r="HEV43" s="283"/>
      <c r="HEX43" s="132"/>
      <c r="HEY43" s="286"/>
      <c r="HFC43" s="287"/>
      <c r="HFD43" s="287"/>
      <c r="HFE43" s="288"/>
      <c r="HFF43" s="287"/>
      <c r="HFG43" s="287"/>
      <c r="HFH43" s="182"/>
      <c r="HFI43" s="283"/>
      <c r="HFK43" s="132"/>
      <c r="HFL43" s="286"/>
      <c r="HFP43" s="287"/>
      <c r="HFQ43" s="287"/>
      <c r="HFR43" s="288"/>
      <c r="HFS43" s="287"/>
      <c r="HFT43" s="287"/>
      <c r="HFU43" s="182"/>
      <c r="HFV43" s="283"/>
      <c r="HFX43" s="132"/>
      <c r="HFY43" s="286"/>
      <c r="HGC43" s="287"/>
      <c r="HGD43" s="287"/>
      <c r="HGE43" s="288"/>
      <c r="HGF43" s="287"/>
      <c r="HGG43" s="287"/>
      <c r="HGH43" s="182"/>
      <c r="HGI43" s="283"/>
      <c r="HGK43" s="132"/>
      <c r="HGL43" s="286"/>
      <c r="HGP43" s="287"/>
      <c r="HGQ43" s="287"/>
      <c r="HGR43" s="288"/>
      <c r="HGS43" s="287"/>
      <c r="HGT43" s="287"/>
      <c r="HGU43" s="182"/>
      <c r="HGV43" s="283"/>
      <c r="HGX43" s="132"/>
      <c r="HGY43" s="286"/>
      <c r="HHC43" s="287"/>
      <c r="HHD43" s="287"/>
      <c r="HHE43" s="288"/>
      <c r="HHF43" s="287"/>
      <c r="HHG43" s="287"/>
      <c r="HHH43" s="182"/>
      <c r="HHI43" s="283"/>
      <c r="HHK43" s="132"/>
      <c r="HHL43" s="286"/>
      <c r="HHP43" s="287"/>
      <c r="HHQ43" s="287"/>
      <c r="HHR43" s="288"/>
      <c r="HHS43" s="287"/>
      <c r="HHT43" s="287"/>
      <c r="HHU43" s="182"/>
      <c r="HHV43" s="283"/>
      <c r="HHX43" s="132"/>
      <c r="HHY43" s="286"/>
      <c r="HIC43" s="287"/>
      <c r="HID43" s="287"/>
      <c r="HIE43" s="288"/>
      <c r="HIF43" s="287"/>
      <c r="HIG43" s="287"/>
      <c r="HIH43" s="182"/>
      <c r="HII43" s="283"/>
      <c r="HIK43" s="132"/>
      <c r="HIL43" s="286"/>
      <c r="HIP43" s="287"/>
      <c r="HIQ43" s="287"/>
      <c r="HIR43" s="288"/>
      <c r="HIS43" s="287"/>
      <c r="HIT43" s="287"/>
      <c r="HIU43" s="182"/>
      <c r="HIV43" s="283"/>
      <c r="HIX43" s="132"/>
      <c r="HIY43" s="286"/>
      <c r="HJC43" s="287"/>
      <c r="HJD43" s="287"/>
      <c r="HJE43" s="288"/>
      <c r="HJF43" s="287"/>
      <c r="HJG43" s="287"/>
      <c r="HJH43" s="182"/>
      <c r="HJI43" s="283"/>
      <c r="HJK43" s="132"/>
      <c r="HJL43" s="286"/>
      <c r="HJP43" s="287"/>
      <c r="HJQ43" s="287"/>
      <c r="HJR43" s="288"/>
      <c r="HJS43" s="287"/>
      <c r="HJT43" s="287"/>
      <c r="HJU43" s="182"/>
      <c r="HJV43" s="283"/>
      <c r="HJX43" s="132"/>
      <c r="HJY43" s="286"/>
      <c r="HKC43" s="287"/>
      <c r="HKD43" s="287"/>
      <c r="HKE43" s="288"/>
      <c r="HKF43" s="287"/>
      <c r="HKG43" s="287"/>
      <c r="HKH43" s="182"/>
      <c r="HKI43" s="283"/>
      <c r="HKK43" s="132"/>
      <c r="HKL43" s="286"/>
      <c r="HKP43" s="287"/>
      <c r="HKQ43" s="287"/>
      <c r="HKR43" s="288"/>
      <c r="HKS43" s="287"/>
      <c r="HKT43" s="287"/>
      <c r="HKU43" s="182"/>
      <c r="HKV43" s="283"/>
      <c r="HKX43" s="132"/>
      <c r="HKY43" s="286"/>
      <c r="HLC43" s="287"/>
      <c r="HLD43" s="287"/>
      <c r="HLE43" s="288"/>
      <c r="HLF43" s="287"/>
      <c r="HLG43" s="287"/>
      <c r="HLH43" s="182"/>
      <c r="HLI43" s="283"/>
      <c r="HLK43" s="132"/>
      <c r="HLL43" s="286"/>
      <c r="HLP43" s="287"/>
      <c r="HLQ43" s="287"/>
      <c r="HLR43" s="288"/>
      <c r="HLS43" s="287"/>
      <c r="HLT43" s="287"/>
      <c r="HLU43" s="182"/>
      <c r="HLV43" s="283"/>
      <c r="HLX43" s="132"/>
      <c r="HLY43" s="286"/>
      <c r="HMC43" s="287"/>
      <c r="HMD43" s="287"/>
      <c r="HME43" s="288"/>
      <c r="HMF43" s="287"/>
      <c r="HMG43" s="287"/>
      <c r="HMH43" s="182"/>
      <c r="HMI43" s="283"/>
      <c r="HMK43" s="132"/>
      <c r="HML43" s="286"/>
      <c r="HMP43" s="287"/>
      <c r="HMQ43" s="287"/>
      <c r="HMR43" s="288"/>
      <c r="HMS43" s="287"/>
      <c r="HMT43" s="287"/>
      <c r="HMU43" s="182"/>
      <c r="HMV43" s="283"/>
      <c r="HMX43" s="132"/>
      <c r="HMY43" s="286"/>
      <c r="HNC43" s="287"/>
      <c r="HND43" s="287"/>
      <c r="HNE43" s="288"/>
      <c r="HNF43" s="287"/>
      <c r="HNG43" s="287"/>
      <c r="HNH43" s="182"/>
      <c r="HNI43" s="283"/>
      <c r="HNK43" s="132"/>
      <c r="HNL43" s="286"/>
      <c r="HNP43" s="287"/>
      <c r="HNQ43" s="287"/>
      <c r="HNR43" s="288"/>
      <c r="HNS43" s="287"/>
      <c r="HNT43" s="287"/>
      <c r="HNU43" s="182"/>
      <c r="HNV43" s="283"/>
      <c r="HNX43" s="132"/>
      <c r="HNY43" s="286"/>
      <c r="HOC43" s="287"/>
      <c r="HOD43" s="287"/>
      <c r="HOE43" s="288"/>
      <c r="HOF43" s="287"/>
      <c r="HOG43" s="287"/>
      <c r="HOH43" s="182"/>
      <c r="HOI43" s="283"/>
      <c r="HOK43" s="132"/>
      <c r="HOL43" s="286"/>
      <c r="HOP43" s="287"/>
      <c r="HOQ43" s="287"/>
      <c r="HOR43" s="288"/>
      <c r="HOS43" s="287"/>
      <c r="HOT43" s="287"/>
      <c r="HOU43" s="182"/>
      <c r="HOV43" s="283"/>
      <c r="HOX43" s="132"/>
      <c r="HOY43" s="286"/>
      <c r="HPC43" s="287"/>
      <c r="HPD43" s="287"/>
      <c r="HPE43" s="288"/>
      <c r="HPF43" s="287"/>
      <c r="HPG43" s="287"/>
      <c r="HPH43" s="182"/>
      <c r="HPI43" s="283"/>
      <c r="HPK43" s="132"/>
      <c r="HPL43" s="286"/>
      <c r="HPP43" s="287"/>
      <c r="HPQ43" s="287"/>
      <c r="HPR43" s="288"/>
      <c r="HPS43" s="287"/>
      <c r="HPT43" s="287"/>
      <c r="HPU43" s="182"/>
      <c r="HPV43" s="283"/>
      <c r="HPX43" s="132"/>
      <c r="HPY43" s="286"/>
      <c r="HQC43" s="287"/>
      <c r="HQD43" s="287"/>
      <c r="HQE43" s="288"/>
      <c r="HQF43" s="287"/>
      <c r="HQG43" s="287"/>
      <c r="HQH43" s="182"/>
      <c r="HQI43" s="283"/>
      <c r="HQK43" s="132"/>
      <c r="HQL43" s="286"/>
      <c r="HQP43" s="287"/>
      <c r="HQQ43" s="287"/>
      <c r="HQR43" s="288"/>
      <c r="HQS43" s="287"/>
      <c r="HQT43" s="287"/>
      <c r="HQU43" s="182"/>
      <c r="HQV43" s="283"/>
      <c r="HQX43" s="132"/>
      <c r="HQY43" s="286"/>
      <c r="HRC43" s="287"/>
      <c r="HRD43" s="287"/>
      <c r="HRE43" s="288"/>
      <c r="HRF43" s="287"/>
      <c r="HRG43" s="287"/>
      <c r="HRH43" s="182"/>
      <c r="HRI43" s="283"/>
      <c r="HRK43" s="132"/>
      <c r="HRL43" s="286"/>
      <c r="HRP43" s="287"/>
      <c r="HRQ43" s="287"/>
      <c r="HRR43" s="288"/>
      <c r="HRS43" s="287"/>
      <c r="HRT43" s="287"/>
      <c r="HRU43" s="182"/>
      <c r="HRV43" s="283"/>
      <c r="HRX43" s="132"/>
      <c r="HRY43" s="286"/>
      <c r="HSC43" s="287"/>
      <c r="HSD43" s="287"/>
      <c r="HSE43" s="288"/>
      <c r="HSF43" s="287"/>
      <c r="HSG43" s="287"/>
      <c r="HSH43" s="182"/>
      <c r="HSI43" s="283"/>
      <c r="HSK43" s="132"/>
      <c r="HSL43" s="286"/>
      <c r="HSP43" s="287"/>
      <c r="HSQ43" s="287"/>
      <c r="HSR43" s="288"/>
      <c r="HSS43" s="287"/>
      <c r="HST43" s="287"/>
      <c r="HSU43" s="182"/>
      <c r="HSV43" s="283"/>
      <c r="HSX43" s="132"/>
      <c r="HSY43" s="286"/>
      <c r="HTC43" s="287"/>
      <c r="HTD43" s="287"/>
      <c r="HTE43" s="288"/>
      <c r="HTF43" s="287"/>
      <c r="HTG43" s="287"/>
      <c r="HTH43" s="182"/>
      <c r="HTI43" s="283"/>
      <c r="HTK43" s="132"/>
      <c r="HTL43" s="286"/>
      <c r="HTP43" s="287"/>
      <c r="HTQ43" s="287"/>
      <c r="HTR43" s="288"/>
      <c r="HTS43" s="287"/>
      <c r="HTT43" s="287"/>
      <c r="HTU43" s="182"/>
      <c r="HTV43" s="283"/>
      <c r="HTX43" s="132"/>
      <c r="HTY43" s="286"/>
      <c r="HUC43" s="287"/>
      <c r="HUD43" s="287"/>
      <c r="HUE43" s="288"/>
      <c r="HUF43" s="287"/>
      <c r="HUG43" s="287"/>
      <c r="HUH43" s="182"/>
      <c r="HUI43" s="283"/>
      <c r="HUK43" s="132"/>
      <c r="HUL43" s="286"/>
      <c r="HUP43" s="287"/>
      <c r="HUQ43" s="287"/>
      <c r="HUR43" s="288"/>
      <c r="HUS43" s="287"/>
      <c r="HUT43" s="287"/>
      <c r="HUU43" s="182"/>
      <c r="HUV43" s="283"/>
      <c r="HUX43" s="132"/>
      <c r="HUY43" s="286"/>
      <c r="HVC43" s="287"/>
      <c r="HVD43" s="287"/>
      <c r="HVE43" s="288"/>
      <c r="HVF43" s="287"/>
      <c r="HVG43" s="287"/>
      <c r="HVH43" s="182"/>
      <c r="HVI43" s="283"/>
      <c r="HVK43" s="132"/>
      <c r="HVL43" s="286"/>
      <c r="HVP43" s="287"/>
      <c r="HVQ43" s="287"/>
      <c r="HVR43" s="288"/>
      <c r="HVS43" s="287"/>
      <c r="HVT43" s="287"/>
      <c r="HVU43" s="182"/>
      <c r="HVV43" s="283"/>
      <c r="HVX43" s="132"/>
      <c r="HVY43" s="286"/>
      <c r="HWC43" s="287"/>
      <c r="HWD43" s="287"/>
      <c r="HWE43" s="288"/>
      <c r="HWF43" s="287"/>
      <c r="HWG43" s="287"/>
      <c r="HWH43" s="182"/>
      <c r="HWI43" s="283"/>
      <c r="HWK43" s="132"/>
      <c r="HWL43" s="286"/>
      <c r="HWP43" s="287"/>
      <c r="HWQ43" s="287"/>
      <c r="HWR43" s="288"/>
      <c r="HWS43" s="287"/>
      <c r="HWT43" s="287"/>
      <c r="HWU43" s="182"/>
      <c r="HWV43" s="283"/>
      <c r="HWX43" s="132"/>
      <c r="HWY43" s="286"/>
      <c r="HXC43" s="287"/>
      <c r="HXD43" s="287"/>
      <c r="HXE43" s="288"/>
      <c r="HXF43" s="287"/>
      <c r="HXG43" s="287"/>
      <c r="HXH43" s="182"/>
      <c r="HXI43" s="283"/>
      <c r="HXK43" s="132"/>
      <c r="HXL43" s="286"/>
      <c r="HXP43" s="287"/>
      <c r="HXQ43" s="287"/>
      <c r="HXR43" s="288"/>
      <c r="HXS43" s="287"/>
      <c r="HXT43" s="287"/>
      <c r="HXU43" s="182"/>
      <c r="HXV43" s="283"/>
      <c r="HXX43" s="132"/>
      <c r="HXY43" s="286"/>
      <c r="HYC43" s="287"/>
      <c r="HYD43" s="287"/>
      <c r="HYE43" s="288"/>
      <c r="HYF43" s="287"/>
      <c r="HYG43" s="287"/>
      <c r="HYH43" s="182"/>
      <c r="HYI43" s="283"/>
      <c r="HYK43" s="132"/>
      <c r="HYL43" s="286"/>
      <c r="HYP43" s="287"/>
      <c r="HYQ43" s="287"/>
      <c r="HYR43" s="288"/>
      <c r="HYS43" s="287"/>
      <c r="HYT43" s="287"/>
      <c r="HYU43" s="182"/>
      <c r="HYV43" s="283"/>
      <c r="HYX43" s="132"/>
      <c r="HYY43" s="286"/>
      <c r="HZC43" s="287"/>
      <c r="HZD43" s="287"/>
      <c r="HZE43" s="288"/>
      <c r="HZF43" s="287"/>
      <c r="HZG43" s="287"/>
      <c r="HZH43" s="182"/>
      <c r="HZI43" s="283"/>
      <c r="HZK43" s="132"/>
      <c r="HZL43" s="286"/>
      <c r="HZP43" s="287"/>
      <c r="HZQ43" s="287"/>
      <c r="HZR43" s="288"/>
      <c r="HZS43" s="287"/>
      <c r="HZT43" s="287"/>
      <c r="HZU43" s="182"/>
      <c r="HZV43" s="283"/>
      <c r="HZX43" s="132"/>
      <c r="HZY43" s="286"/>
      <c r="IAC43" s="287"/>
      <c r="IAD43" s="287"/>
      <c r="IAE43" s="288"/>
      <c r="IAF43" s="287"/>
      <c r="IAG43" s="287"/>
      <c r="IAH43" s="182"/>
      <c r="IAI43" s="283"/>
      <c r="IAK43" s="132"/>
      <c r="IAL43" s="286"/>
      <c r="IAP43" s="287"/>
      <c r="IAQ43" s="287"/>
      <c r="IAR43" s="288"/>
      <c r="IAS43" s="287"/>
      <c r="IAT43" s="287"/>
      <c r="IAU43" s="182"/>
      <c r="IAV43" s="283"/>
      <c r="IAX43" s="132"/>
      <c r="IAY43" s="286"/>
      <c r="IBC43" s="287"/>
      <c r="IBD43" s="287"/>
      <c r="IBE43" s="288"/>
      <c r="IBF43" s="287"/>
      <c r="IBG43" s="287"/>
      <c r="IBH43" s="182"/>
      <c r="IBI43" s="283"/>
      <c r="IBK43" s="132"/>
      <c r="IBL43" s="286"/>
      <c r="IBP43" s="287"/>
      <c r="IBQ43" s="287"/>
      <c r="IBR43" s="288"/>
      <c r="IBS43" s="287"/>
      <c r="IBT43" s="287"/>
      <c r="IBU43" s="182"/>
      <c r="IBV43" s="283"/>
      <c r="IBX43" s="132"/>
      <c r="IBY43" s="286"/>
      <c r="ICC43" s="287"/>
      <c r="ICD43" s="287"/>
      <c r="ICE43" s="288"/>
      <c r="ICF43" s="287"/>
      <c r="ICG43" s="287"/>
      <c r="ICH43" s="182"/>
      <c r="ICI43" s="283"/>
      <c r="ICK43" s="132"/>
      <c r="ICL43" s="286"/>
      <c r="ICP43" s="287"/>
      <c r="ICQ43" s="287"/>
      <c r="ICR43" s="288"/>
      <c r="ICS43" s="287"/>
      <c r="ICT43" s="287"/>
      <c r="ICU43" s="182"/>
      <c r="ICV43" s="283"/>
      <c r="ICX43" s="132"/>
      <c r="ICY43" s="286"/>
      <c r="IDC43" s="287"/>
      <c r="IDD43" s="287"/>
      <c r="IDE43" s="288"/>
      <c r="IDF43" s="287"/>
      <c r="IDG43" s="287"/>
      <c r="IDH43" s="182"/>
      <c r="IDI43" s="283"/>
      <c r="IDK43" s="132"/>
      <c r="IDL43" s="286"/>
      <c r="IDP43" s="287"/>
      <c r="IDQ43" s="287"/>
      <c r="IDR43" s="288"/>
      <c r="IDS43" s="287"/>
      <c r="IDT43" s="287"/>
      <c r="IDU43" s="182"/>
      <c r="IDV43" s="283"/>
      <c r="IDX43" s="132"/>
      <c r="IDY43" s="286"/>
      <c r="IEC43" s="287"/>
      <c r="IED43" s="287"/>
      <c r="IEE43" s="288"/>
      <c r="IEF43" s="287"/>
      <c r="IEG43" s="287"/>
      <c r="IEH43" s="182"/>
      <c r="IEI43" s="283"/>
      <c r="IEK43" s="132"/>
      <c r="IEL43" s="286"/>
      <c r="IEP43" s="287"/>
      <c r="IEQ43" s="287"/>
      <c r="IER43" s="288"/>
      <c r="IES43" s="287"/>
      <c r="IET43" s="287"/>
      <c r="IEU43" s="182"/>
      <c r="IEV43" s="283"/>
      <c r="IEX43" s="132"/>
      <c r="IEY43" s="286"/>
      <c r="IFC43" s="287"/>
      <c r="IFD43" s="287"/>
      <c r="IFE43" s="288"/>
      <c r="IFF43" s="287"/>
      <c r="IFG43" s="287"/>
      <c r="IFH43" s="182"/>
      <c r="IFI43" s="283"/>
      <c r="IFK43" s="132"/>
      <c r="IFL43" s="286"/>
      <c r="IFP43" s="287"/>
      <c r="IFQ43" s="287"/>
      <c r="IFR43" s="288"/>
      <c r="IFS43" s="287"/>
      <c r="IFT43" s="287"/>
      <c r="IFU43" s="182"/>
      <c r="IFV43" s="283"/>
      <c r="IFX43" s="132"/>
      <c r="IFY43" s="286"/>
      <c r="IGC43" s="287"/>
      <c r="IGD43" s="287"/>
      <c r="IGE43" s="288"/>
      <c r="IGF43" s="287"/>
      <c r="IGG43" s="287"/>
      <c r="IGH43" s="182"/>
      <c r="IGI43" s="283"/>
      <c r="IGK43" s="132"/>
      <c r="IGL43" s="286"/>
      <c r="IGP43" s="287"/>
      <c r="IGQ43" s="287"/>
      <c r="IGR43" s="288"/>
      <c r="IGS43" s="287"/>
      <c r="IGT43" s="287"/>
      <c r="IGU43" s="182"/>
      <c r="IGV43" s="283"/>
      <c r="IGX43" s="132"/>
      <c r="IGY43" s="286"/>
      <c r="IHC43" s="287"/>
      <c r="IHD43" s="287"/>
      <c r="IHE43" s="288"/>
      <c r="IHF43" s="287"/>
      <c r="IHG43" s="287"/>
      <c r="IHH43" s="182"/>
      <c r="IHI43" s="283"/>
      <c r="IHK43" s="132"/>
      <c r="IHL43" s="286"/>
      <c r="IHP43" s="287"/>
      <c r="IHQ43" s="287"/>
      <c r="IHR43" s="288"/>
      <c r="IHS43" s="287"/>
      <c r="IHT43" s="287"/>
      <c r="IHU43" s="182"/>
      <c r="IHV43" s="283"/>
      <c r="IHX43" s="132"/>
      <c r="IHY43" s="286"/>
      <c r="IIC43" s="287"/>
      <c r="IID43" s="287"/>
      <c r="IIE43" s="288"/>
      <c r="IIF43" s="287"/>
      <c r="IIG43" s="287"/>
      <c r="IIH43" s="182"/>
      <c r="III43" s="283"/>
      <c r="IIK43" s="132"/>
      <c r="IIL43" s="286"/>
      <c r="IIP43" s="287"/>
      <c r="IIQ43" s="287"/>
      <c r="IIR43" s="288"/>
      <c r="IIS43" s="287"/>
      <c r="IIT43" s="287"/>
      <c r="IIU43" s="182"/>
      <c r="IIV43" s="283"/>
      <c r="IIX43" s="132"/>
      <c r="IIY43" s="286"/>
      <c r="IJC43" s="287"/>
      <c r="IJD43" s="287"/>
      <c r="IJE43" s="288"/>
      <c r="IJF43" s="287"/>
      <c r="IJG43" s="287"/>
      <c r="IJH43" s="182"/>
      <c r="IJI43" s="283"/>
      <c r="IJK43" s="132"/>
      <c r="IJL43" s="286"/>
      <c r="IJP43" s="287"/>
      <c r="IJQ43" s="287"/>
      <c r="IJR43" s="288"/>
      <c r="IJS43" s="287"/>
      <c r="IJT43" s="287"/>
      <c r="IJU43" s="182"/>
      <c r="IJV43" s="283"/>
      <c r="IJX43" s="132"/>
      <c r="IJY43" s="286"/>
      <c r="IKC43" s="287"/>
      <c r="IKD43" s="287"/>
      <c r="IKE43" s="288"/>
      <c r="IKF43" s="287"/>
      <c r="IKG43" s="287"/>
      <c r="IKH43" s="182"/>
      <c r="IKI43" s="283"/>
      <c r="IKK43" s="132"/>
      <c r="IKL43" s="286"/>
      <c r="IKP43" s="287"/>
      <c r="IKQ43" s="287"/>
      <c r="IKR43" s="288"/>
      <c r="IKS43" s="287"/>
      <c r="IKT43" s="287"/>
      <c r="IKU43" s="182"/>
      <c r="IKV43" s="283"/>
      <c r="IKX43" s="132"/>
      <c r="IKY43" s="286"/>
      <c r="ILC43" s="287"/>
      <c r="ILD43" s="287"/>
      <c r="ILE43" s="288"/>
      <c r="ILF43" s="287"/>
      <c r="ILG43" s="287"/>
      <c r="ILH43" s="182"/>
      <c r="ILI43" s="283"/>
      <c r="ILK43" s="132"/>
      <c r="ILL43" s="286"/>
      <c r="ILP43" s="287"/>
      <c r="ILQ43" s="287"/>
      <c r="ILR43" s="288"/>
      <c r="ILS43" s="287"/>
      <c r="ILT43" s="287"/>
      <c r="ILU43" s="182"/>
      <c r="ILV43" s="283"/>
      <c r="ILX43" s="132"/>
      <c r="ILY43" s="286"/>
      <c r="IMC43" s="287"/>
      <c r="IMD43" s="287"/>
      <c r="IME43" s="288"/>
      <c r="IMF43" s="287"/>
      <c r="IMG43" s="287"/>
      <c r="IMH43" s="182"/>
      <c r="IMI43" s="283"/>
      <c r="IMK43" s="132"/>
      <c r="IML43" s="286"/>
      <c r="IMP43" s="287"/>
      <c r="IMQ43" s="287"/>
      <c r="IMR43" s="288"/>
      <c r="IMS43" s="287"/>
      <c r="IMT43" s="287"/>
      <c r="IMU43" s="182"/>
      <c r="IMV43" s="283"/>
      <c r="IMX43" s="132"/>
      <c r="IMY43" s="286"/>
      <c r="INC43" s="287"/>
      <c r="IND43" s="287"/>
      <c r="INE43" s="288"/>
      <c r="INF43" s="287"/>
      <c r="ING43" s="287"/>
      <c r="INH43" s="182"/>
      <c r="INI43" s="283"/>
      <c r="INK43" s="132"/>
      <c r="INL43" s="286"/>
      <c r="INP43" s="287"/>
      <c r="INQ43" s="287"/>
      <c r="INR43" s="288"/>
      <c r="INS43" s="287"/>
      <c r="INT43" s="287"/>
      <c r="INU43" s="182"/>
      <c r="INV43" s="283"/>
      <c r="INX43" s="132"/>
      <c r="INY43" s="286"/>
      <c r="IOC43" s="287"/>
      <c r="IOD43" s="287"/>
      <c r="IOE43" s="288"/>
      <c r="IOF43" s="287"/>
      <c r="IOG43" s="287"/>
      <c r="IOH43" s="182"/>
      <c r="IOI43" s="283"/>
      <c r="IOK43" s="132"/>
      <c r="IOL43" s="286"/>
      <c r="IOP43" s="287"/>
      <c r="IOQ43" s="287"/>
      <c r="IOR43" s="288"/>
      <c r="IOS43" s="287"/>
      <c r="IOT43" s="287"/>
      <c r="IOU43" s="182"/>
      <c r="IOV43" s="283"/>
      <c r="IOX43" s="132"/>
      <c r="IOY43" s="286"/>
      <c r="IPC43" s="287"/>
      <c r="IPD43" s="287"/>
      <c r="IPE43" s="288"/>
      <c r="IPF43" s="287"/>
      <c r="IPG43" s="287"/>
      <c r="IPH43" s="182"/>
      <c r="IPI43" s="283"/>
      <c r="IPK43" s="132"/>
      <c r="IPL43" s="286"/>
      <c r="IPP43" s="287"/>
      <c r="IPQ43" s="287"/>
      <c r="IPR43" s="288"/>
      <c r="IPS43" s="287"/>
      <c r="IPT43" s="287"/>
      <c r="IPU43" s="182"/>
      <c r="IPV43" s="283"/>
      <c r="IPX43" s="132"/>
      <c r="IPY43" s="286"/>
      <c r="IQC43" s="287"/>
      <c r="IQD43" s="287"/>
      <c r="IQE43" s="288"/>
      <c r="IQF43" s="287"/>
      <c r="IQG43" s="287"/>
      <c r="IQH43" s="182"/>
      <c r="IQI43" s="283"/>
      <c r="IQK43" s="132"/>
      <c r="IQL43" s="286"/>
      <c r="IQP43" s="287"/>
      <c r="IQQ43" s="287"/>
      <c r="IQR43" s="288"/>
      <c r="IQS43" s="287"/>
      <c r="IQT43" s="287"/>
      <c r="IQU43" s="182"/>
      <c r="IQV43" s="283"/>
      <c r="IQX43" s="132"/>
      <c r="IQY43" s="286"/>
      <c r="IRC43" s="287"/>
      <c r="IRD43" s="287"/>
      <c r="IRE43" s="288"/>
      <c r="IRF43" s="287"/>
      <c r="IRG43" s="287"/>
      <c r="IRH43" s="182"/>
      <c r="IRI43" s="283"/>
      <c r="IRK43" s="132"/>
      <c r="IRL43" s="286"/>
      <c r="IRP43" s="287"/>
      <c r="IRQ43" s="287"/>
      <c r="IRR43" s="288"/>
      <c r="IRS43" s="287"/>
      <c r="IRT43" s="287"/>
      <c r="IRU43" s="182"/>
      <c r="IRV43" s="283"/>
      <c r="IRX43" s="132"/>
      <c r="IRY43" s="286"/>
      <c r="ISC43" s="287"/>
      <c r="ISD43" s="287"/>
      <c r="ISE43" s="288"/>
      <c r="ISF43" s="287"/>
      <c r="ISG43" s="287"/>
      <c r="ISH43" s="182"/>
      <c r="ISI43" s="283"/>
      <c r="ISK43" s="132"/>
      <c r="ISL43" s="286"/>
      <c r="ISP43" s="287"/>
      <c r="ISQ43" s="287"/>
      <c r="ISR43" s="288"/>
      <c r="ISS43" s="287"/>
      <c r="IST43" s="287"/>
      <c r="ISU43" s="182"/>
      <c r="ISV43" s="283"/>
      <c r="ISX43" s="132"/>
      <c r="ISY43" s="286"/>
      <c r="ITC43" s="287"/>
      <c r="ITD43" s="287"/>
      <c r="ITE43" s="288"/>
      <c r="ITF43" s="287"/>
      <c r="ITG43" s="287"/>
      <c r="ITH43" s="182"/>
      <c r="ITI43" s="283"/>
      <c r="ITK43" s="132"/>
      <c r="ITL43" s="286"/>
      <c r="ITP43" s="287"/>
      <c r="ITQ43" s="287"/>
      <c r="ITR43" s="288"/>
      <c r="ITS43" s="287"/>
      <c r="ITT43" s="287"/>
      <c r="ITU43" s="182"/>
      <c r="ITV43" s="283"/>
      <c r="ITX43" s="132"/>
      <c r="ITY43" s="286"/>
      <c r="IUC43" s="287"/>
      <c r="IUD43" s="287"/>
      <c r="IUE43" s="288"/>
      <c r="IUF43" s="287"/>
      <c r="IUG43" s="287"/>
      <c r="IUH43" s="182"/>
      <c r="IUI43" s="283"/>
      <c r="IUK43" s="132"/>
      <c r="IUL43" s="286"/>
      <c r="IUP43" s="287"/>
      <c r="IUQ43" s="287"/>
      <c r="IUR43" s="288"/>
      <c r="IUS43" s="287"/>
      <c r="IUT43" s="287"/>
      <c r="IUU43" s="182"/>
      <c r="IUV43" s="283"/>
      <c r="IUX43" s="132"/>
      <c r="IUY43" s="286"/>
      <c r="IVC43" s="287"/>
      <c r="IVD43" s="287"/>
      <c r="IVE43" s="288"/>
      <c r="IVF43" s="287"/>
      <c r="IVG43" s="287"/>
      <c r="IVH43" s="182"/>
      <c r="IVI43" s="283"/>
      <c r="IVK43" s="132"/>
      <c r="IVL43" s="286"/>
      <c r="IVP43" s="287"/>
      <c r="IVQ43" s="287"/>
      <c r="IVR43" s="288"/>
      <c r="IVS43" s="287"/>
      <c r="IVT43" s="287"/>
      <c r="IVU43" s="182"/>
      <c r="IVV43" s="283"/>
      <c r="IVX43" s="132"/>
      <c r="IVY43" s="286"/>
      <c r="IWC43" s="287"/>
      <c r="IWD43" s="287"/>
      <c r="IWE43" s="288"/>
      <c r="IWF43" s="287"/>
      <c r="IWG43" s="287"/>
      <c r="IWH43" s="182"/>
      <c r="IWI43" s="283"/>
      <c r="IWK43" s="132"/>
      <c r="IWL43" s="286"/>
      <c r="IWP43" s="287"/>
      <c r="IWQ43" s="287"/>
      <c r="IWR43" s="288"/>
      <c r="IWS43" s="287"/>
      <c r="IWT43" s="287"/>
      <c r="IWU43" s="182"/>
      <c r="IWV43" s="283"/>
      <c r="IWX43" s="132"/>
      <c r="IWY43" s="286"/>
      <c r="IXC43" s="287"/>
      <c r="IXD43" s="287"/>
      <c r="IXE43" s="288"/>
      <c r="IXF43" s="287"/>
      <c r="IXG43" s="287"/>
      <c r="IXH43" s="182"/>
      <c r="IXI43" s="283"/>
      <c r="IXK43" s="132"/>
      <c r="IXL43" s="286"/>
      <c r="IXP43" s="287"/>
      <c r="IXQ43" s="287"/>
      <c r="IXR43" s="288"/>
      <c r="IXS43" s="287"/>
      <c r="IXT43" s="287"/>
      <c r="IXU43" s="182"/>
      <c r="IXV43" s="283"/>
      <c r="IXX43" s="132"/>
      <c r="IXY43" s="286"/>
      <c r="IYC43" s="287"/>
      <c r="IYD43" s="287"/>
      <c r="IYE43" s="288"/>
      <c r="IYF43" s="287"/>
      <c r="IYG43" s="287"/>
      <c r="IYH43" s="182"/>
      <c r="IYI43" s="283"/>
      <c r="IYK43" s="132"/>
      <c r="IYL43" s="286"/>
      <c r="IYP43" s="287"/>
      <c r="IYQ43" s="287"/>
      <c r="IYR43" s="288"/>
      <c r="IYS43" s="287"/>
      <c r="IYT43" s="287"/>
      <c r="IYU43" s="182"/>
      <c r="IYV43" s="283"/>
      <c r="IYX43" s="132"/>
      <c r="IYY43" s="286"/>
      <c r="IZC43" s="287"/>
      <c r="IZD43" s="287"/>
      <c r="IZE43" s="288"/>
      <c r="IZF43" s="287"/>
      <c r="IZG43" s="287"/>
      <c r="IZH43" s="182"/>
      <c r="IZI43" s="283"/>
      <c r="IZK43" s="132"/>
      <c r="IZL43" s="286"/>
      <c r="IZP43" s="287"/>
      <c r="IZQ43" s="287"/>
      <c r="IZR43" s="288"/>
      <c r="IZS43" s="287"/>
      <c r="IZT43" s="287"/>
      <c r="IZU43" s="182"/>
      <c r="IZV43" s="283"/>
      <c r="IZX43" s="132"/>
      <c r="IZY43" s="286"/>
      <c r="JAC43" s="287"/>
      <c r="JAD43" s="287"/>
      <c r="JAE43" s="288"/>
      <c r="JAF43" s="287"/>
      <c r="JAG43" s="287"/>
      <c r="JAH43" s="182"/>
      <c r="JAI43" s="283"/>
      <c r="JAK43" s="132"/>
      <c r="JAL43" s="286"/>
      <c r="JAP43" s="287"/>
      <c r="JAQ43" s="287"/>
      <c r="JAR43" s="288"/>
      <c r="JAS43" s="287"/>
      <c r="JAT43" s="287"/>
      <c r="JAU43" s="182"/>
      <c r="JAV43" s="283"/>
      <c r="JAX43" s="132"/>
      <c r="JAY43" s="286"/>
      <c r="JBC43" s="287"/>
      <c r="JBD43" s="287"/>
      <c r="JBE43" s="288"/>
      <c r="JBF43" s="287"/>
      <c r="JBG43" s="287"/>
      <c r="JBH43" s="182"/>
      <c r="JBI43" s="283"/>
      <c r="JBK43" s="132"/>
      <c r="JBL43" s="286"/>
      <c r="JBP43" s="287"/>
      <c r="JBQ43" s="287"/>
      <c r="JBR43" s="288"/>
      <c r="JBS43" s="287"/>
      <c r="JBT43" s="287"/>
      <c r="JBU43" s="182"/>
      <c r="JBV43" s="283"/>
      <c r="JBX43" s="132"/>
      <c r="JBY43" s="286"/>
      <c r="JCC43" s="287"/>
      <c r="JCD43" s="287"/>
      <c r="JCE43" s="288"/>
      <c r="JCF43" s="287"/>
      <c r="JCG43" s="287"/>
      <c r="JCH43" s="182"/>
      <c r="JCI43" s="283"/>
      <c r="JCK43" s="132"/>
      <c r="JCL43" s="286"/>
      <c r="JCP43" s="287"/>
      <c r="JCQ43" s="287"/>
      <c r="JCR43" s="288"/>
      <c r="JCS43" s="287"/>
      <c r="JCT43" s="287"/>
      <c r="JCU43" s="182"/>
      <c r="JCV43" s="283"/>
      <c r="JCX43" s="132"/>
      <c r="JCY43" s="286"/>
      <c r="JDC43" s="287"/>
      <c r="JDD43" s="287"/>
      <c r="JDE43" s="288"/>
      <c r="JDF43" s="287"/>
      <c r="JDG43" s="287"/>
      <c r="JDH43" s="182"/>
      <c r="JDI43" s="283"/>
      <c r="JDK43" s="132"/>
      <c r="JDL43" s="286"/>
      <c r="JDP43" s="287"/>
      <c r="JDQ43" s="287"/>
      <c r="JDR43" s="288"/>
      <c r="JDS43" s="287"/>
      <c r="JDT43" s="287"/>
      <c r="JDU43" s="182"/>
      <c r="JDV43" s="283"/>
      <c r="JDX43" s="132"/>
      <c r="JDY43" s="286"/>
      <c r="JEC43" s="287"/>
      <c r="JED43" s="287"/>
      <c r="JEE43" s="288"/>
      <c r="JEF43" s="287"/>
      <c r="JEG43" s="287"/>
      <c r="JEH43" s="182"/>
      <c r="JEI43" s="283"/>
      <c r="JEK43" s="132"/>
      <c r="JEL43" s="286"/>
      <c r="JEP43" s="287"/>
      <c r="JEQ43" s="287"/>
      <c r="JER43" s="288"/>
      <c r="JES43" s="287"/>
      <c r="JET43" s="287"/>
      <c r="JEU43" s="182"/>
      <c r="JEV43" s="283"/>
      <c r="JEX43" s="132"/>
      <c r="JEY43" s="286"/>
      <c r="JFC43" s="287"/>
      <c r="JFD43" s="287"/>
      <c r="JFE43" s="288"/>
      <c r="JFF43" s="287"/>
      <c r="JFG43" s="287"/>
      <c r="JFH43" s="182"/>
      <c r="JFI43" s="283"/>
      <c r="JFK43" s="132"/>
      <c r="JFL43" s="286"/>
      <c r="JFP43" s="287"/>
      <c r="JFQ43" s="287"/>
      <c r="JFR43" s="288"/>
      <c r="JFS43" s="287"/>
      <c r="JFT43" s="287"/>
      <c r="JFU43" s="182"/>
      <c r="JFV43" s="283"/>
      <c r="JFX43" s="132"/>
      <c r="JFY43" s="286"/>
      <c r="JGC43" s="287"/>
      <c r="JGD43" s="287"/>
      <c r="JGE43" s="288"/>
      <c r="JGF43" s="287"/>
      <c r="JGG43" s="287"/>
      <c r="JGH43" s="182"/>
      <c r="JGI43" s="283"/>
      <c r="JGK43" s="132"/>
      <c r="JGL43" s="286"/>
      <c r="JGP43" s="287"/>
      <c r="JGQ43" s="287"/>
      <c r="JGR43" s="288"/>
      <c r="JGS43" s="287"/>
      <c r="JGT43" s="287"/>
      <c r="JGU43" s="182"/>
      <c r="JGV43" s="283"/>
      <c r="JGX43" s="132"/>
      <c r="JGY43" s="286"/>
      <c r="JHC43" s="287"/>
      <c r="JHD43" s="287"/>
      <c r="JHE43" s="288"/>
      <c r="JHF43" s="287"/>
      <c r="JHG43" s="287"/>
      <c r="JHH43" s="182"/>
      <c r="JHI43" s="283"/>
      <c r="JHK43" s="132"/>
      <c r="JHL43" s="286"/>
      <c r="JHP43" s="287"/>
      <c r="JHQ43" s="287"/>
      <c r="JHR43" s="288"/>
      <c r="JHS43" s="287"/>
      <c r="JHT43" s="287"/>
      <c r="JHU43" s="182"/>
      <c r="JHV43" s="283"/>
      <c r="JHX43" s="132"/>
      <c r="JHY43" s="286"/>
      <c r="JIC43" s="287"/>
      <c r="JID43" s="287"/>
      <c r="JIE43" s="288"/>
      <c r="JIF43" s="287"/>
      <c r="JIG43" s="287"/>
      <c r="JIH43" s="182"/>
      <c r="JII43" s="283"/>
      <c r="JIK43" s="132"/>
      <c r="JIL43" s="286"/>
      <c r="JIP43" s="287"/>
      <c r="JIQ43" s="287"/>
      <c r="JIR43" s="288"/>
      <c r="JIS43" s="287"/>
      <c r="JIT43" s="287"/>
      <c r="JIU43" s="182"/>
      <c r="JIV43" s="283"/>
      <c r="JIX43" s="132"/>
      <c r="JIY43" s="286"/>
      <c r="JJC43" s="287"/>
      <c r="JJD43" s="287"/>
      <c r="JJE43" s="288"/>
      <c r="JJF43" s="287"/>
      <c r="JJG43" s="287"/>
      <c r="JJH43" s="182"/>
      <c r="JJI43" s="283"/>
      <c r="JJK43" s="132"/>
      <c r="JJL43" s="286"/>
      <c r="JJP43" s="287"/>
      <c r="JJQ43" s="287"/>
      <c r="JJR43" s="288"/>
      <c r="JJS43" s="287"/>
      <c r="JJT43" s="287"/>
      <c r="JJU43" s="182"/>
      <c r="JJV43" s="283"/>
      <c r="JJX43" s="132"/>
      <c r="JJY43" s="286"/>
      <c r="JKC43" s="287"/>
      <c r="JKD43" s="287"/>
      <c r="JKE43" s="288"/>
      <c r="JKF43" s="287"/>
      <c r="JKG43" s="287"/>
      <c r="JKH43" s="182"/>
      <c r="JKI43" s="283"/>
      <c r="JKK43" s="132"/>
      <c r="JKL43" s="286"/>
      <c r="JKP43" s="287"/>
      <c r="JKQ43" s="287"/>
      <c r="JKR43" s="288"/>
      <c r="JKS43" s="287"/>
      <c r="JKT43" s="287"/>
      <c r="JKU43" s="182"/>
      <c r="JKV43" s="283"/>
      <c r="JKX43" s="132"/>
      <c r="JKY43" s="286"/>
      <c r="JLC43" s="287"/>
      <c r="JLD43" s="287"/>
      <c r="JLE43" s="288"/>
      <c r="JLF43" s="287"/>
      <c r="JLG43" s="287"/>
      <c r="JLH43" s="182"/>
      <c r="JLI43" s="283"/>
      <c r="JLK43" s="132"/>
      <c r="JLL43" s="286"/>
      <c r="JLP43" s="287"/>
      <c r="JLQ43" s="287"/>
      <c r="JLR43" s="288"/>
      <c r="JLS43" s="287"/>
      <c r="JLT43" s="287"/>
      <c r="JLU43" s="182"/>
      <c r="JLV43" s="283"/>
      <c r="JLX43" s="132"/>
      <c r="JLY43" s="286"/>
      <c r="JMC43" s="287"/>
      <c r="JMD43" s="287"/>
      <c r="JME43" s="288"/>
      <c r="JMF43" s="287"/>
      <c r="JMG43" s="287"/>
      <c r="JMH43" s="182"/>
      <c r="JMI43" s="283"/>
      <c r="JMK43" s="132"/>
      <c r="JML43" s="286"/>
      <c r="JMP43" s="287"/>
      <c r="JMQ43" s="287"/>
      <c r="JMR43" s="288"/>
      <c r="JMS43" s="287"/>
      <c r="JMT43" s="287"/>
      <c r="JMU43" s="182"/>
      <c r="JMV43" s="283"/>
      <c r="JMX43" s="132"/>
      <c r="JMY43" s="286"/>
      <c r="JNC43" s="287"/>
      <c r="JND43" s="287"/>
      <c r="JNE43" s="288"/>
      <c r="JNF43" s="287"/>
      <c r="JNG43" s="287"/>
      <c r="JNH43" s="182"/>
      <c r="JNI43" s="283"/>
      <c r="JNK43" s="132"/>
      <c r="JNL43" s="286"/>
      <c r="JNP43" s="287"/>
      <c r="JNQ43" s="287"/>
      <c r="JNR43" s="288"/>
      <c r="JNS43" s="287"/>
      <c r="JNT43" s="287"/>
      <c r="JNU43" s="182"/>
      <c r="JNV43" s="283"/>
      <c r="JNX43" s="132"/>
      <c r="JNY43" s="286"/>
      <c r="JOC43" s="287"/>
      <c r="JOD43" s="287"/>
      <c r="JOE43" s="288"/>
      <c r="JOF43" s="287"/>
      <c r="JOG43" s="287"/>
      <c r="JOH43" s="182"/>
      <c r="JOI43" s="283"/>
      <c r="JOK43" s="132"/>
      <c r="JOL43" s="286"/>
      <c r="JOP43" s="287"/>
      <c r="JOQ43" s="287"/>
      <c r="JOR43" s="288"/>
      <c r="JOS43" s="287"/>
      <c r="JOT43" s="287"/>
      <c r="JOU43" s="182"/>
      <c r="JOV43" s="283"/>
      <c r="JOX43" s="132"/>
      <c r="JOY43" s="286"/>
      <c r="JPC43" s="287"/>
      <c r="JPD43" s="287"/>
      <c r="JPE43" s="288"/>
      <c r="JPF43" s="287"/>
      <c r="JPG43" s="287"/>
      <c r="JPH43" s="182"/>
      <c r="JPI43" s="283"/>
      <c r="JPK43" s="132"/>
      <c r="JPL43" s="286"/>
      <c r="JPP43" s="287"/>
      <c r="JPQ43" s="287"/>
      <c r="JPR43" s="288"/>
      <c r="JPS43" s="287"/>
      <c r="JPT43" s="287"/>
      <c r="JPU43" s="182"/>
      <c r="JPV43" s="283"/>
      <c r="JPX43" s="132"/>
      <c r="JPY43" s="286"/>
      <c r="JQC43" s="287"/>
      <c r="JQD43" s="287"/>
      <c r="JQE43" s="288"/>
      <c r="JQF43" s="287"/>
      <c r="JQG43" s="287"/>
      <c r="JQH43" s="182"/>
      <c r="JQI43" s="283"/>
      <c r="JQK43" s="132"/>
      <c r="JQL43" s="286"/>
      <c r="JQP43" s="287"/>
      <c r="JQQ43" s="287"/>
      <c r="JQR43" s="288"/>
      <c r="JQS43" s="287"/>
      <c r="JQT43" s="287"/>
      <c r="JQU43" s="182"/>
      <c r="JQV43" s="283"/>
      <c r="JQX43" s="132"/>
      <c r="JQY43" s="286"/>
      <c r="JRC43" s="287"/>
      <c r="JRD43" s="287"/>
      <c r="JRE43" s="288"/>
      <c r="JRF43" s="287"/>
      <c r="JRG43" s="287"/>
      <c r="JRH43" s="182"/>
      <c r="JRI43" s="283"/>
      <c r="JRK43" s="132"/>
      <c r="JRL43" s="286"/>
      <c r="JRP43" s="287"/>
      <c r="JRQ43" s="287"/>
      <c r="JRR43" s="288"/>
      <c r="JRS43" s="287"/>
      <c r="JRT43" s="287"/>
      <c r="JRU43" s="182"/>
      <c r="JRV43" s="283"/>
      <c r="JRX43" s="132"/>
      <c r="JRY43" s="286"/>
      <c r="JSC43" s="287"/>
      <c r="JSD43" s="287"/>
      <c r="JSE43" s="288"/>
      <c r="JSF43" s="287"/>
      <c r="JSG43" s="287"/>
      <c r="JSH43" s="182"/>
      <c r="JSI43" s="283"/>
      <c r="JSK43" s="132"/>
      <c r="JSL43" s="286"/>
      <c r="JSP43" s="287"/>
      <c r="JSQ43" s="287"/>
      <c r="JSR43" s="288"/>
      <c r="JSS43" s="287"/>
      <c r="JST43" s="287"/>
      <c r="JSU43" s="182"/>
      <c r="JSV43" s="283"/>
      <c r="JSX43" s="132"/>
      <c r="JSY43" s="286"/>
      <c r="JTC43" s="287"/>
      <c r="JTD43" s="287"/>
      <c r="JTE43" s="288"/>
      <c r="JTF43" s="287"/>
      <c r="JTG43" s="287"/>
      <c r="JTH43" s="182"/>
      <c r="JTI43" s="283"/>
      <c r="JTK43" s="132"/>
      <c r="JTL43" s="286"/>
      <c r="JTP43" s="287"/>
      <c r="JTQ43" s="287"/>
      <c r="JTR43" s="288"/>
      <c r="JTS43" s="287"/>
      <c r="JTT43" s="287"/>
      <c r="JTU43" s="182"/>
      <c r="JTV43" s="283"/>
      <c r="JTX43" s="132"/>
      <c r="JTY43" s="286"/>
      <c r="JUC43" s="287"/>
      <c r="JUD43" s="287"/>
      <c r="JUE43" s="288"/>
      <c r="JUF43" s="287"/>
      <c r="JUG43" s="287"/>
      <c r="JUH43" s="182"/>
      <c r="JUI43" s="283"/>
      <c r="JUK43" s="132"/>
      <c r="JUL43" s="286"/>
      <c r="JUP43" s="287"/>
      <c r="JUQ43" s="287"/>
      <c r="JUR43" s="288"/>
      <c r="JUS43" s="287"/>
      <c r="JUT43" s="287"/>
      <c r="JUU43" s="182"/>
      <c r="JUV43" s="283"/>
      <c r="JUX43" s="132"/>
      <c r="JUY43" s="286"/>
      <c r="JVC43" s="287"/>
      <c r="JVD43" s="287"/>
      <c r="JVE43" s="288"/>
      <c r="JVF43" s="287"/>
      <c r="JVG43" s="287"/>
      <c r="JVH43" s="182"/>
      <c r="JVI43" s="283"/>
      <c r="JVK43" s="132"/>
      <c r="JVL43" s="286"/>
      <c r="JVP43" s="287"/>
      <c r="JVQ43" s="287"/>
      <c r="JVR43" s="288"/>
      <c r="JVS43" s="287"/>
      <c r="JVT43" s="287"/>
      <c r="JVU43" s="182"/>
      <c r="JVV43" s="283"/>
      <c r="JVX43" s="132"/>
      <c r="JVY43" s="286"/>
      <c r="JWC43" s="287"/>
      <c r="JWD43" s="287"/>
      <c r="JWE43" s="288"/>
      <c r="JWF43" s="287"/>
      <c r="JWG43" s="287"/>
      <c r="JWH43" s="182"/>
      <c r="JWI43" s="283"/>
      <c r="JWK43" s="132"/>
      <c r="JWL43" s="286"/>
      <c r="JWP43" s="287"/>
      <c r="JWQ43" s="287"/>
      <c r="JWR43" s="288"/>
      <c r="JWS43" s="287"/>
      <c r="JWT43" s="287"/>
      <c r="JWU43" s="182"/>
      <c r="JWV43" s="283"/>
      <c r="JWX43" s="132"/>
      <c r="JWY43" s="286"/>
      <c r="JXC43" s="287"/>
      <c r="JXD43" s="287"/>
      <c r="JXE43" s="288"/>
      <c r="JXF43" s="287"/>
      <c r="JXG43" s="287"/>
      <c r="JXH43" s="182"/>
      <c r="JXI43" s="283"/>
      <c r="JXK43" s="132"/>
      <c r="JXL43" s="286"/>
      <c r="JXP43" s="287"/>
      <c r="JXQ43" s="287"/>
      <c r="JXR43" s="288"/>
      <c r="JXS43" s="287"/>
      <c r="JXT43" s="287"/>
      <c r="JXU43" s="182"/>
      <c r="JXV43" s="283"/>
      <c r="JXX43" s="132"/>
      <c r="JXY43" s="286"/>
      <c r="JYC43" s="287"/>
      <c r="JYD43" s="287"/>
      <c r="JYE43" s="288"/>
      <c r="JYF43" s="287"/>
      <c r="JYG43" s="287"/>
      <c r="JYH43" s="182"/>
      <c r="JYI43" s="283"/>
      <c r="JYK43" s="132"/>
      <c r="JYL43" s="286"/>
      <c r="JYP43" s="287"/>
      <c r="JYQ43" s="287"/>
      <c r="JYR43" s="288"/>
      <c r="JYS43" s="287"/>
      <c r="JYT43" s="287"/>
      <c r="JYU43" s="182"/>
      <c r="JYV43" s="283"/>
      <c r="JYX43" s="132"/>
      <c r="JYY43" s="286"/>
      <c r="JZC43" s="287"/>
      <c r="JZD43" s="287"/>
      <c r="JZE43" s="288"/>
      <c r="JZF43" s="287"/>
      <c r="JZG43" s="287"/>
      <c r="JZH43" s="182"/>
      <c r="JZI43" s="283"/>
      <c r="JZK43" s="132"/>
      <c r="JZL43" s="286"/>
      <c r="JZP43" s="287"/>
      <c r="JZQ43" s="287"/>
      <c r="JZR43" s="288"/>
      <c r="JZS43" s="287"/>
      <c r="JZT43" s="287"/>
      <c r="JZU43" s="182"/>
      <c r="JZV43" s="283"/>
      <c r="JZX43" s="132"/>
      <c r="JZY43" s="286"/>
      <c r="KAC43" s="287"/>
      <c r="KAD43" s="287"/>
      <c r="KAE43" s="288"/>
      <c r="KAF43" s="287"/>
      <c r="KAG43" s="287"/>
      <c r="KAH43" s="182"/>
      <c r="KAI43" s="283"/>
      <c r="KAK43" s="132"/>
      <c r="KAL43" s="286"/>
      <c r="KAP43" s="287"/>
      <c r="KAQ43" s="287"/>
      <c r="KAR43" s="288"/>
      <c r="KAS43" s="287"/>
      <c r="KAT43" s="287"/>
      <c r="KAU43" s="182"/>
      <c r="KAV43" s="283"/>
      <c r="KAX43" s="132"/>
      <c r="KAY43" s="286"/>
      <c r="KBC43" s="287"/>
      <c r="KBD43" s="287"/>
      <c r="KBE43" s="288"/>
      <c r="KBF43" s="287"/>
      <c r="KBG43" s="287"/>
      <c r="KBH43" s="182"/>
      <c r="KBI43" s="283"/>
      <c r="KBK43" s="132"/>
      <c r="KBL43" s="286"/>
      <c r="KBP43" s="287"/>
      <c r="KBQ43" s="287"/>
      <c r="KBR43" s="288"/>
      <c r="KBS43" s="287"/>
      <c r="KBT43" s="287"/>
      <c r="KBU43" s="182"/>
      <c r="KBV43" s="283"/>
      <c r="KBX43" s="132"/>
      <c r="KBY43" s="286"/>
      <c r="KCC43" s="287"/>
      <c r="KCD43" s="287"/>
      <c r="KCE43" s="288"/>
      <c r="KCF43" s="287"/>
      <c r="KCG43" s="287"/>
      <c r="KCH43" s="182"/>
      <c r="KCI43" s="283"/>
      <c r="KCK43" s="132"/>
      <c r="KCL43" s="286"/>
      <c r="KCP43" s="287"/>
      <c r="KCQ43" s="287"/>
      <c r="KCR43" s="288"/>
      <c r="KCS43" s="287"/>
      <c r="KCT43" s="287"/>
      <c r="KCU43" s="182"/>
      <c r="KCV43" s="283"/>
      <c r="KCX43" s="132"/>
      <c r="KCY43" s="286"/>
      <c r="KDC43" s="287"/>
      <c r="KDD43" s="287"/>
      <c r="KDE43" s="288"/>
      <c r="KDF43" s="287"/>
      <c r="KDG43" s="287"/>
      <c r="KDH43" s="182"/>
      <c r="KDI43" s="283"/>
      <c r="KDK43" s="132"/>
      <c r="KDL43" s="286"/>
      <c r="KDP43" s="287"/>
      <c r="KDQ43" s="287"/>
      <c r="KDR43" s="288"/>
      <c r="KDS43" s="287"/>
      <c r="KDT43" s="287"/>
      <c r="KDU43" s="182"/>
      <c r="KDV43" s="283"/>
      <c r="KDX43" s="132"/>
      <c r="KDY43" s="286"/>
      <c r="KEC43" s="287"/>
      <c r="KED43" s="287"/>
      <c r="KEE43" s="288"/>
      <c r="KEF43" s="287"/>
      <c r="KEG43" s="287"/>
      <c r="KEH43" s="182"/>
      <c r="KEI43" s="283"/>
      <c r="KEK43" s="132"/>
      <c r="KEL43" s="286"/>
      <c r="KEP43" s="287"/>
      <c r="KEQ43" s="287"/>
      <c r="KER43" s="288"/>
      <c r="KES43" s="287"/>
      <c r="KET43" s="287"/>
      <c r="KEU43" s="182"/>
      <c r="KEV43" s="283"/>
      <c r="KEX43" s="132"/>
      <c r="KEY43" s="286"/>
      <c r="KFC43" s="287"/>
      <c r="KFD43" s="287"/>
      <c r="KFE43" s="288"/>
      <c r="KFF43" s="287"/>
      <c r="KFG43" s="287"/>
      <c r="KFH43" s="182"/>
      <c r="KFI43" s="283"/>
      <c r="KFK43" s="132"/>
      <c r="KFL43" s="286"/>
      <c r="KFP43" s="287"/>
      <c r="KFQ43" s="287"/>
      <c r="KFR43" s="288"/>
      <c r="KFS43" s="287"/>
      <c r="KFT43" s="287"/>
      <c r="KFU43" s="182"/>
      <c r="KFV43" s="283"/>
      <c r="KFX43" s="132"/>
      <c r="KFY43" s="286"/>
      <c r="KGC43" s="287"/>
      <c r="KGD43" s="287"/>
      <c r="KGE43" s="288"/>
      <c r="KGF43" s="287"/>
      <c r="KGG43" s="287"/>
      <c r="KGH43" s="182"/>
      <c r="KGI43" s="283"/>
      <c r="KGK43" s="132"/>
      <c r="KGL43" s="286"/>
      <c r="KGP43" s="287"/>
      <c r="KGQ43" s="287"/>
      <c r="KGR43" s="288"/>
      <c r="KGS43" s="287"/>
      <c r="KGT43" s="287"/>
      <c r="KGU43" s="182"/>
      <c r="KGV43" s="283"/>
      <c r="KGX43" s="132"/>
      <c r="KGY43" s="286"/>
      <c r="KHC43" s="287"/>
      <c r="KHD43" s="287"/>
      <c r="KHE43" s="288"/>
      <c r="KHF43" s="287"/>
      <c r="KHG43" s="287"/>
      <c r="KHH43" s="182"/>
      <c r="KHI43" s="283"/>
      <c r="KHK43" s="132"/>
      <c r="KHL43" s="286"/>
      <c r="KHP43" s="287"/>
      <c r="KHQ43" s="287"/>
      <c r="KHR43" s="288"/>
      <c r="KHS43" s="287"/>
      <c r="KHT43" s="287"/>
      <c r="KHU43" s="182"/>
      <c r="KHV43" s="283"/>
      <c r="KHX43" s="132"/>
      <c r="KHY43" s="286"/>
      <c r="KIC43" s="287"/>
      <c r="KID43" s="287"/>
      <c r="KIE43" s="288"/>
      <c r="KIF43" s="287"/>
      <c r="KIG43" s="287"/>
      <c r="KIH43" s="182"/>
      <c r="KII43" s="283"/>
      <c r="KIK43" s="132"/>
      <c r="KIL43" s="286"/>
      <c r="KIP43" s="287"/>
      <c r="KIQ43" s="287"/>
      <c r="KIR43" s="288"/>
      <c r="KIS43" s="287"/>
      <c r="KIT43" s="287"/>
      <c r="KIU43" s="182"/>
      <c r="KIV43" s="283"/>
      <c r="KIX43" s="132"/>
      <c r="KIY43" s="286"/>
      <c r="KJC43" s="287"/>
      <c r="KJD43" s="287"/>
      <c r="KJE43" s="288"/>
      <c r="KJF43" s="287"/>
      <c r="KJG43" s="287"/>
      <c r="KJH43" s="182"/>
      <c r="KJI43" s="283"/>
      <c r="KJK43" s="132"/>
      <c r="KJL43" s="286"/>
      <c r="KJP43" s="287"/>
      <c r="KJQ43" s="287"/>
      <c r="KJR43" s="288"/>
      <c r="KJS43" s="287"/>
      <c r="KJT43" s="287"/>
      <c r="KJU43" s="182"/>
      <c r="KJV43" s="283"/>
      <c r="KJX43" s="132"/>
      <c r="KJY43" s="286"/>
      <c r="KKC43" s="287"/>
      <c r="KKD43" s="287"/>
      <c r="KKE43" s="288"/>
      <c r="KKF43" s="287"/>
      <c r="KKG43" s="287"/>
      <c r="KKH43" s="182"/>
      <c r="KKI43" s="283"/>
      <c r="KKK43" s="132"/>
      <c r="KKL43" s="286"/>
      <c r="KKP43" s="287"/>
      <c r="KKQ43" s="287"/>
      <c r="KKR43" s="288"/>
      <c r="KKS43" s="287"/>
      <c r="KKT43" s="287"/>
      <c r="KKU43" s="182"/>
      <c r="KKV43" s="283"/>
      <c r="KKX43" s="132"/>
      <c r="KKY43" s="286"/>
      <c r="KLC43" s="287"/>
      <c r="KLD43" s="287"/>
      <c r="KLE43" s="288"/>
      <c r="KLF43" s="287"/>
      <c r="KLG43" s="287"/>
      <c r="KLH43" s="182"/>
      <c r="KLI43" s="283"/>
      <c r="KLK43" s="132"/>
      <c r="KLL43" s="286"/>
      <c r="KLP43" s="287"/>
      <c r="KLQ43" s="287"/>
      <c r="KLR43" s="288"/>
      <c r="KLS43" s="287"/>
      <c r="KLT43" s="287"/>
      <c r="KLU43" s="182"/>
      <c r="KLV43" s="283"/>
      <c r="KLX43" s="132"/>
      <c r="KLY43" s="286"/>
      <c r="KMC43" s="287"/>
      <c r="KMD43" s="287"/>
      <c r="KME43" s="288"/>
      <c r="KMF43" s="287"/>
      <c r="KMG43" s="287"/>
      <c r="KMH43" s="182"/>
      <c r="KMI43" s="283"/>
      <c r="KMK43" s="132"/>
      <c r="KML43" s="286"/>
      <c r="KMP43" s="287"/>
      <c r="KMQ43" s="287"/>
      <c r="KMR43" s="288"/>
      <c r="KMS43" s="287"/>
      <c r="KMT43" s="287"/>
      <c r="KMU43" s="182"/>
      <c r="KMV43" s="283"/>
      <c r="KMX43" s="132"/>
      <c r="KMY43" s="286"/>
      <c r="KNC43" s="287"/>
      <c r="KND43" s="287"/>
      <c r="KNE43" s="288"/>
      <c r="KNF43" s="287"/>
      <c r="KNG43" s="287"/>
      <c r="KNH43" s="182"/>
      <c r="KNI43" s="283"/>
      <c r="KNK43" s="132"/>
      <c r="KNL43" s="286"/>
      <c r="KNP43" s="287"/>
      <c r="KNQ43" s="287"/>
      <c r="KNR43" s="288"/>
      <c r="KNS43" s="287"/>
      <c r="KNT43" s="287"/>
      <c r="KNU43" s="182"/>
      <c r="KNV43" s="283"/>
      <c r="KNX43" s="132"/>
      <c r="KNY43" s="286"/>
      <c r="KOC43" s="287"/>
      <c r="KOD43" s="287"/>
      <c r="KOE43" s="288"/>
      <c r="KOF43" s="287"/>
      <c r="KOG43" s="287"/>
      <c r="KOH43" s="182"/>
      <c r="KOI43" s="283"/>
      <c r="KOK43" s="132"/>
      <c r="KOL43" s="286"/>
      <c r="KOP43" s="287"/>
      <c r="KOQ43" s="287"/>
      <c r="KOR43" s="288"/>
      <c r="KOS43" s="287"/>
      <c r="KOT43" s="287"/>
      <c r="KOU43" s="182"/>
      <c r="KOV43" s="283"/>
      <c r="KOX43" s="132"/>
      <c r="KOY43" s="286"/>
      <c r="KPC43" s="287"/>
      <c r="KPD43" s="287"/>
      <c r="KPE43" s="288"/>
      <c r="KPF43" s="287"/>
      <c r="KPG43" s="287"/>
      <c r="KPH43" s="182"/>
      <c r="KPI43" s="283"/>
      <c r="KPK43" s="132"/>
      <c r="KPL43" s="286"/>
      <c r="KPP43" s="287"/>
      <c r="KPQ43" s="287"/>
      <c r="KPR43" s="288"/>
      <c r="KPS43" s="287"/>
      <c r="KPT43" s="287"/>
      <c r="KPU43" s="182"/>
      <c r="KPV43" s="283"/>
      <c r="KPX43" s="132"/>
      <c r="KPY43" s="286"/>
      <c r="KQC43" s="287"/>
      <c r="KQD43" s="287"/>
      <c r="KQE43" s="288"/>
      <c r="KQF43" s="287"/>
      <c r="KQG43" s="287"/>
      <c r="KQH43" s="182"/>
      <c r="KQI43" s="283"/>
      <c r="KQK43" s="132"/>
      <c r="KQL43" s="286"/>
      <c r="KQP43" s="287"/>
      <c r="KQQ43" s="287"/>
      <c r="KQR43" s="288"/>
      <c r="KQS43" s="287"/>
      <c r="KQT43" s="287"/>
      <c r="KQU43" s="182"/>
      <c r="KQV43" s="283"/>
      <c r="KQX43" s="132"/>
      <c r="KQY43" s="286"/>
      <c r="KRC43" s="287"/>
      <c r="KRD43" s="287"/>
      <c r="KRE43" s="288"/>
      <c r="KRF43" s="287"/>
      <c r="KRG43" s="287"/>
      <c r="KRH43" s="182"/>
      <c r="KRI43" s="283"/>
      <c r="KRK43" s="132"/>
      <c r="KRL43" s="286"/>
      <c r="KRP43" s="287"/>
      <c r="KRQ43" s="287"/>
      <c r="KRR43" s="288"/>
      <c r="KRS43" s="287"/>
      <c r="KRT43" s="287"/>
      <c r="KRU43" s="182"/>
      <c r="KRV43" s="283"/>
      <c r="KRX43" s="132"/>
      <c r="KRY43" s="286"/>
      <c r="KSC43" s="287"/>
      <c r="KSD43" s="287"/>
      <c r="KSE43" s="288"/>
      <c r="KSF43" s="287"/>
      <c r="KSG43" s="287"/>
      <c r="KSH43" s="182"/>
      <c r="KSI43" s="283"/>
      <c r="KSK43" s="132"/>
      <c r="KSL43" s="286"/>
      <c r="KSP43" s="287"/>
      <c r="KSQ43" s="287"/>
      <c r="KSR43" s="288"/>
      <c r="KSS43" s="287"/>
      <c r="KST43" s="287"/>
      <c r="KSU43" s="182"/>
      <c r="KSV43" s="283"/>
      <c r="KSX43" s="132"/>
      <c r="KSY43" s="286"/>
      <c r="KTC43" s="287"/>
      <c r="KTD43" s="287"/>
      <c r="KTE43" s="288"/>
      <c r="KTF43" s="287"/>
      <c r="KTG43" s="287"/>
      <c r="KTH43" s="182"/>
      <c r="KTI43" s="283"/>
      <c r="KTK43" s="132"/>
      <c r="KTL43" s="286"/>
      <c r="KTP43" s="287"/>
      <c r="KTQ43" s="287"/>
      <c r="KTR43" s="288"/>
      <c r="KTS43" s="287"/>
      <c r="KTT43" s="287"/>
      <c r="KTU43" s="182"/>
      <c r="KTV43" s="283"/>
      <c r="KTX43" s="132"/>
      <c r="KTY43" s="286"/>
      <c r="KUC43" s="287"/>
      <c r="KUD43" s="287"/>
      <c r="KUE43" s="288"/>
      <c r="KUF43" s="287"/>
      <c r="KUG43" s="287"/>
      <c r="KUH43" s="182"/>
      <c r="KUI43" s="283"/>
      <c r="KUK43" s="132"/>
      <c r="KUL43" s="286"/>
      <c r="KUP43" s="287"/>
      <c r="KUQ43" s="287"/>
      <c r="KUR43" s="288"/>
      <c r="KUS43" s="287"/>
      <c r="KUT43" s="287"/>
      <c r="KUU43" s="182"/>
      <c r="KUV43" s="283"/>
      <c r="KUX43" s="132"/>
      <c r="KUY43" s="286"/>
      <c r="KVC43" s="287"/>
      <c r="KVD43" s="287"/>
      <c r="KVE43" s="288"/>
      <c r="KVF43" s="287"/>
      <c r="KVG43" s="287"/>
      <c r="KVH43" s="182"/>
      <c r="KVI43" s="283"/>
      <c r="KVK43" s="132"/>
      <c r="KVL43" s="286"/>
      <c r="KVP43" s="287"/>
      <c r="KVQ43" s="287"/>
      <c r="KVR43" s="288"/>
      <c r="KVS43" s="287"/>
      <c r="KVT43" s="287"/>
      <c r="KVU43" s="182"/>
      <c r="KVV43" s="283"/>
      <c r="KVX43" s="132"/>
      <c r="KVY43" s="286"/>
      <c r="KWC43" s="287"/>
      <c r="KWD43" s="287"/>
      <c r="KWE43" s="288"/>
      <c r="KWF43" s="287"/>
      <c r="KWG43" s="287"/>
      <c r="KWH43" s="182"/>
      <c r="KWI43" s="283"/>
      <c r="KWK43" s="132"/>
      <c r="KWL43" s="286"/>
      <c r="KWP43" s="287"/>
      <c r="KWQ43" s="287"/>
      <c r="KWR43" s="288"/>
      <c r="KWS43" s="287"/>
      <c r="KWT43" s="287"/>
      <c r="KWU43" s="182"/>
      <c r="KWV43" s="283"/>
      <c r="KWX43" s="132"/>
      <c r="KWY43" s="286"/>
      <c r="KXC43" s="287"/>
      <c r="KXD43" s="287"/>
      <c r="KXE43" s="288"/>
      <c r="KXF43" s="287"/>
      <c r="KXG43" s="287"/>
      <c r="KXH43" s="182"/>
      <c r="KXI43" s="283"/>
      <c r="KXK43" s="132"/>
      <c r="KXL43" s="286"/>
      <c r="KXP43" s="287"/>
      <c r="KXQ43" s="287"/>
      <c r="KXR43" s="288"/>
      <c r="KXS43" s="287"/>
      <c r="KXT43" s="287"/>
      <c r="KXU43" s="182"/>
      <c r="KXV43" s="283"/>
      <c r="KXX43" s="132"/>
      <c r="KXY43" s="286"/>
      <c r="KYC43" s="287"/>
      <c r="KYD43" s="287"/>
      <c r="KYE43" s="288"/>
      <c r="KYF43" s="287"/>
      <c r="KYG43" s="287"/>
      <c r="KYH43" s="182"/>
      <c r="KYI43" s="283"/>
      <c r="KYK43" s="132"/>
      <c r="KYL43" s="286"/>
      <c r="KYP43" s="287"/>
      <c r="KYQ43" s="287"/>
      <c r="KYR43" s="288"/>
      <c r="KYS43" s="287"/>
      <c r="KYT43" s="287"/>
      <c r="KYU43" s="182"/>
      <c r="KYV43" s="283"/>
      <c r="KYX43" s="132"/>
      <c r="KYY43" s="286"/>
      <c r="KZC43" s="287"/>
      <c r="KZD43" s="287"/>
      <c r="KZE43" s="288"/>
      <c r="KZF43" s="287"/>
      <c r="KZG43" s="287"/>
      <c r="KZH43" s="182"/>
      <c r="KZI43" s="283"/>
      <c r="KZK43" s="132"/>
      <c r="KZL43" s="286"/>
      <c r="KZP43" s="287"/>
      <c r="KZQ43" s="287"/>
      <c r="KZR43" s="288"/>
      <c r="KZS43" s="287"/>
      <c r="KZT43" s="287"/>
      <c r="KZU43" s="182"/>
      <c r="KZV43" s="283"/>
      <c r="KZX43" s="132"/>
      <c r="KZY43" s="286"/>
      <c r="LAC43" s="287"/>
      <c r="LAD43" s="287"/>
      <c r="LAE43" s="288"/>
      <c r="LAF43" s="287"/>
      <c r="LAG43" s="287"/>
      <c r="LAH43" s="182"/>
      <c r="LAI43" s="283"/>
      <c r="LAK43" s="132"/>
      <c r="LAL43" s="286"/>
      <c r="LAP43" s="287"/>
      <c r="LAQ43" s="287"/>
      <c r="LAR43" s="288"/>
      <c r="LAS43" s="287"/>
      <c r="LAT43" s="287"/>
      <c r="LAU43" s="182"/>
      <c r="LAV43" s="283"/>
      <c r="LAX43" s="132"/>
      <c r="LAY43" s="286"/>
      <c r="LBC43" s="287"/>
      <c r="LBD43" s="287"/>
      <c r="LBE43" s="288"/>
      <c r="LBF43" s="287"/>
      <c r="LBG43" s="287"/>
      <c r="LBH43" s="182"/>
      <c r="LBI43" s="283"/>
      <c r="LBK43" s="132"/>
      <c r="LBL43" s="286"/>
      <c r="LBP43" s="287"/>
      <c r="LBQ43" s="287"/>
      <c r="LBR43" s="288"/>
      <c r="LBS43" s="287"/>
      <c r="LBT43" s="287"/>
      <c r="LBU43" s="182"/>
      <c r="LBV43" s="283"/>
      <c r="LBX43" s="132"/>
      <c r="LBY43" s="286"/>
      <c r="LCC43" s="287"/>
      <c r="LCD43" s="287"/>
      <c r="LCE43" s="288"/>
      <c r="LCF43" s="287"/>
      <c r="LCG43" s="287"/>
      <c r="LCH43" s="182"/>
      <c r="LCI43" s="283"/>
      <c r="LCK43" s="132"/>
      <c r="LCL43" s="286"/>
      <c r="LCP43" s="287"/>
      <c r="LCQ43" s="287"/>
      <c r="LCR43" s="288"/>
      <c r="LCS43" s="287"/>
      <c r="LCT43" s="287"/>
      <c r="LCU43" s="182"/>
      <c r="LCV43" s="283"/>
      <c r="LCX43" s="132"/>
      <c r="LCY43" s="286"/>
      <c r="LDC43" s="287"/>
      <c r="LDD43" s="287"/>
      <c r="LDE43" s="288"/>
      <c r="LDF43" s="287"/>
      <c r="LDG43" s="287"/>
      <c r="LDH43" s="182"/>
      <c r="LDI43" s="283"/>
      <c r="LDK43" s="132"/>
      <c r="LDL43" s="286"/>
      <c r="LDP43" s="287"/>
      <c r="LDQ43" s="287"/>
      <c r="LDR43" s="288"/>
      <c r="LDS43" s="287"/>
      <c r="LDT43" s="287"/>
      <c r="LDU43" s="182"/>
      <c r="LDV43" s="283"/>
      <c r="LDX43" s="132"/>
      <c r="LDY43" s="286"/>
      <c r="LEC43" s="287"/>
      <c r="LED43" s="287"/>
      <c r="LEE43" s="288"/>
      <c r="LEF43" s="287"/>
      <c r="LEG43" s="287"/>
      <c r="LEH43" s="182"/>
      <c r="LEI43" s="283"/>
      <c r="LEK43" s="132"/>
      <c r="LEL43" s="286"/>
      <c r="LEP43" s="287"/>
      <c r="LEQ43" s="287"/>
      <c r="LER43" s="288"/>
      <c r="LES43" s="287"/>
      <c r="LET43" s="287"/>
      <c r="LEU43" s="182"/>
      <c r="LEV43" s="283"/>
      <c r="LEX43" s="132"/>
      <c r="LEY43" s="286"/>
      <c r="LFC43" s="287"/>
      <c r="LFD43" s="287"/>
      <c r="LFE43" s="288"/>
      <c r="LFF43" s="287"/>
      <c r="LFG43" s="287"/>
      <c r="LFH43" s="182"/>
      <c r="LFI43" s="283"/>
      <c r="LFK43" s="132"/>
      <c r="LFL43" s="286"/>
      <c r="LFP43" s="287"/>
      <c r="LFQ43" s="287"/>
      <c r="LFR43" s="288"/>
      <c r="LFS43" s="287"/>
      <c r="LFT43" s="287"/>
      <c r="LFU43" s="182"/>
      <c r="LFV43" s="283"/>
      <c r="LFX43" s="132"/>
      <c r="LFY43" s="286"/>
      <c r="LGC43" s="287"/>
      <c r="LGD43" s="287"/>
      <c r="LGE43" s="288"/>
      <c r="LGF43" s="287"/>
      <c r="LGG43" s="287"/>
      <c r="LGH43" s="182"/>
      <c r="LGI43" s="283"/>
      <c r="LGK43" s="132"/>
      <c r="LGL43" s="286"/>
      <c r="LGP43" s="287"/>
      <c r="LGQ43" s="287"/>
      <c r="LGR43" s="288"/>
      <c r="LGS43" s="287"/>
      <c r="LGT43" s="287"/>
      <c r="LGU43" s="182"/>
      <c r="LGV43" s="283"/>
      <c r="LGX43" s="132"/>
      <c r="LGY43" s="286"/>
      <c r="LHC43" s="287"/>
      <c r="LHD43" s="287"/>
      <c r="LHE43" s="288"/>
      <c r="LHF43" s="287"/>
      <c r="LHG43" s="287"/>
      <c r="LHH43" s="182"/>
      <c r="LHI43" s="283"/>
      <c r="LHK43" s="132"/>
      <c r="LHL43" s="286"/>
      <c r="LHP43" s="287"/>
      <c r="LHQ43" s="287"/>
      <c r="LHR43" s="288"/>
      <c r="LHS43" s="287"/>
      <c r="LHT43" s="287"/>
      <c r="LHU43" s="182"/>
      <c r="LHV43" s="283"/>
      <c r="LHX43" s="132"/>
      <c r="LHY43" s="286"/>
      <c r="LIC43" s="287"/>
      <c r="LID43" s="287"/>
      <c r="LIE43" s="288"/>
      <c r="LIF43" s="287"/>
      <c r="LIG43" s="287"/>
      <c r="LIH43" s="182"/>
      <c r="LII43" s="283"/>
      <c r="LIK43" s="132"/>
      <c r="LIL43" s="286"/>
      <c r="LIP43" s="287"/>
      <c r="LIQ43" s="287"/>
      <c r="LIR43" s="288"/>
      <c r="LIS43" s="287"/>
      <c r="LIT43" s="287"/>
      <c r="LIU43" s="182"/>
      <c r="LIV43" s="283"/>
      <c r="LIX43" s="132"/>
      <c r="LIY43" s="286"/>
      <c r="LJC43" s="287"/>
      <c r="LJD43" s="287"/>
      <c r="LJE43" s="288"/>
      <c r="LJF43" s="287"/>
      <c r="LJG43" s="287"/>
      <c r="LJH43" s="182"/>
      <c r="LJI43" s="283"/>
      <c r="LJK43" s="132"/>
      <c r="LJL43" s="286"/>
      <c r="LJP43" s="287"/>
      <c r="LJQ43" s="287"/>
      <c r="LJR43" s="288"/>
      <c r="LJS43" s="287"/>
      <c r="LJT43" s="287"/>
      <c r="LJU43" s="182"/>
      <c r="LJV43" s="283"/>
      <c r="LJX43" s="132"/>
      <c r="LJY43" s="286"/>
      <c r="LKC43" s="287"/>
      <c r="LKD43" s="287"/>
      <c r="LKE43" s="288"/>
      <c r="LKF43" s="287"/>
      <c r="LKG43" s="287"/>
      <c r="LKH43" s="182"/>
      <c r="LKI43" s="283"/>
      <c r="LKK43" s="132"/>
      <c r="LKL43" s="286"/>
      <c r="LKP43" s="287"/>
      <c r="LKQ43" s="287"/>
      <c r="LKR43" s="288"/>
      <c r="LKS43" s="287"/>
      <c r="LKT43" s="287"/>
      <c r="LKU43" s="182"/>
      <c r="LKV43" s="283"/>
      <c r="LKX43" s="132"/>
      <c r="LKY43" s="286"/>
      <c r="LLC43" s="287"/>
      <c r="LLD43" s="287"/>
      <c r="LLE43" s="288"/>
      <c r="LLF43" s="287"/>
      <c r="LLG43" s="287"/>
      <c r="LLH43" s="182"/>
      <c r="LLI43" s="283"/>
      <c r="LLK43" s="132"/>
      <c r="LLL43" s="286"/>
      <c r="LLP43" s="287"/>
      <c r="LLQ43" s="287"/>
      <c r="LLR43" s="288"/>
      <c r="LLS43" s="287"/>
      <c r="LLT43" s="287"/>
      <c r="LLU43" s="182"/>
      <c r="LLV43" s="283"/>
      <c r="LLX43" s="132"/>
      <c r="LLY43" s="286"/>
      <c r="LMC43" s="287"/>
      <c r="LMD43" s="287"/>
      <c r="LME43" s="288"/>
      <c r="LMF43" s="287"/>
      <c r="LMG43" s="287"/>
      <c r="LMH43" s="182"/>
      <c r="LMI43" s="283"/>
      <c r="LMK43" s="132"/>
      <c r="LML43" s="286"/>
      <c r="LMP43" s="287"/>
      <c r="LMQ43" s="287"/>
      <c r="LMR43" s="288"/>
      <c r="LMS43" s="287"/>
      <c r="LMT43" s="287"/>
      <c r="LMU43" s="182"/>
      <c r="LMV43" s="283"/>
      <c r="LMX43" s="132"/>
      <c r="LMY43" s="286"/>
      <c r="LNC43" s="287"/>
      <c r="LND43" s="287"/>
      <c r="LNE43" s="288"/>
      <c r="LNF43" s="287"/>
      <c r="LNG43" s="287"/>
      <c r="LNH43" s="182"/>
      <c r="LNI43" s="283"/>
      <c r="LNK43" s="132"/>
      <c r="LNL43" s="286"/>
      <c r="LNP43" s="287"/>
      <c r="LNQ43" s="287"/>
      <c r="LNR43" s="288"/>
      <c r="LNS43" s="287"/>
      <c r="LNT43" s="287"/>
      <c r="LNU43" s="182"/>
      <c r="LNV43" s="283"/>
      <c r="LNX43" s="132"/>
      <c r="LNY43" s="286"/>
      <c r="LOC43" s="287"/>
      <c r="LOD43" s="287"/>
      <c r="LOE43" s="288"/>
      <c r="LOF43" s="287"/>
      <c r="LOG43" s="287"/>
      <c r="LOH43" s="182"/>
      <c r="LOI43" s="283"/>
      <c r="LOK43" s="132"/>
      <c r="LOL43" s="286"/>
      <c r="LOP43" s="287"/>
      <c r="LOQ43" s="287"/>
      <c r="LOR43" s="288"/>
      <c r="LOS43" s="287"/>
      <c r="LOT43" s="287"/>
      <c r="LOU43" s="182"/>
      <c r="LOV43" s="283"/>
      <c r="LOX43" s="132"/>
      <c r="LOY43" s="286"/>
      <c r="LPC43" s="287"/>
      <c r="LPD43" s="287"/>
      <c r="LPE43" s="288"/>
      <c r="LPF43" s="287"/>
      <c r="LPG43" s="287"/>
      <c r="LPH43" s="182"/>
      <c r="LPI43" s="283"/>
      <c r="LPK43" s="132"/>
      <c r="LPL43" s="286"/>
      <c r="LPP43" s="287"/>
      <c r="LPQ43" s="287"/>
      <c r="LPR43" s="288"/>
      <c r="LPS43" s="287"/>
      <c r="LPT43" s="287"/>
      <c r="LPU43" s="182"/>
      <c r="LPV43" s="283"/>
      <c r="LPX43" s="132"/>
      <c r="LPY43" s="286"/>
      <c r="LQC43" s="287"/>
      <c r="LQD43" s="287"/>
      <c r="LQE43" s="288"/>
      <c r="LQF43" s="287"/>
      <c r="LQG43" s="287"/>
      <c r="LQH43" s="182"/>
      <c r="LQI43" s="283"/>
      <c r="LQK43" s="132"/>
      <c r="LQL43" s="286"/>
      <c r="LQP43" s="287"/>
      <c r="LQQ43" s="287"/>
      <c r="LQR43" s="288"/>
      <c r="LQS43" s="287"/>
      <c r="LQT43" s="287"/>
      <c r="LQU43" s="182"/>
      <c r="LQV43" s="283"/>
      <c r="LQX43" s="132"/>
      <c r="LQY43" s="286"/>
      <c r="LRC43" s="287"/>
      <c r="LRD43" s="287"/>
      <c r="LRE43" s="288"/>
      <c r="LRF43" s="287"/>
      <c r="LRG43" s="287"/>
      <c r="LRH43" s="182"/>
      <c r="LRI43" s="283"/>
      <c r="LRK43" s="132"/>
      <c r="LRL43" s="286"/>
      <c r="LRP43" s="287"/>
      <c r="LRQ43" s="287"/>
      <c r="LRR43" s="288"/>
      <c r="LRS43" s="287"/>
      <c r="LRT43" s="287"/>
      <c r="LRU43" s="182"/>
      <c r="LRV43" s="283"/>
      <c r="LRX43" s="132"/>
      <c r="LRY43" s="286"/>
      <c r="LSC43" s="287"/>
      <c r="LSD43" s="287"/>
      <c r="LSE43" s="288"/>
      <c r="LSF43" s="287"/>
      <c r="LSG43" s="287"/>
      <c r="LSH43" s="182"/>
      <c r="LSI43" s="283"/>
      <c r="LSK43" s="132"/>
      <c r="LSL43" s="286"/>
      <c r="LSP43" s="287"/>
      <c r="LSQ43" s="287"/>
      <c r="LSR43" s="288"/>
      <c r="LSS43" s="287"/>
      <c r="LST43" s="287"/>
      <c r="LSU43" s="182"/>
      <c r="LSV43" s="283"/>
      <c r="LSX43" s="132"/>
      <c r="LSY43" s="286"/>
      <c r="LTC43" s="287"/>
      <c r="LTD43" s="287"/>
      <c r="LTE43" s="288"/>
      <c r="LTF43" s="287"/>
      <c r="LTG43" s="287"/>
      <c r="LTH43" s="182"/>
      <c r="LTI43" s="283"/>
      <c r="LTK43" s="132"/>
      <c r="LTL43" s="286"/>
      <c r="LTP43" s="287"/>
      <c r="LTQ43" s="287"/>
      <c r="LTR43" s="288"/>
      <c r="LTS43" s="287"/>
      <c r="LTT43" s="287"/>
      <c r="LTU43" s="182"/>
      <c r="LTV43" s="283"/>
      <c r="LTX43" s="132"/>
      <c r="LTY43" s="286"/>
      <c r="LUC43" s="287"/>
      <c r="LUD43" s="287"/>
      <c r="LUE43" s="288"/>
      <c r="LUF43" s="287"/>
      <c r="LUG43" s="287"/>
      <c r="LUH43" s="182"/>
      <c r="LUI43" s="283"/>
      <c r="LUK43" s="132"/>
      <c r="LUL43" s="286"/>
      <c r="LUP43" s="287"/>
      <c r="LUQ43" s="287"/>
      <c r="LUR43" s="288"/>
      <c r="LUS43" s="287"/>
      <c r="LUT43" s="287"/>
      <c r="LUU43" s="182"/>
      <c r="LUV43" s="283"/>
      <c r="LUX43" s="132"/>
      <c r="LUY43" s="286"/>
      <c r="LVC43" s="287"/>
      <c r="LVD43" s="287"/>
      <c r="LVE43" s="288"/>
      <c r="LVF43" s="287"/>
      <c r="LVG43" s="287"/>
      <c r="LVH43" s="182"/>
      <c r="LVI43" s="283"/>
      <c r="LVK43" s="132"/>
      <c r="LVL43" s="286"/>
      <c r="LVP43" s="287"/>
      <c r="LVQ43" s="287"/>
      <c r="LVR43" s="288"/>
      <c r="LVS43" s="287"/>
      <c r="LVT43" s="287"/>
      <c r="LVU43" s="182"/>
      <c r="LVV43" s="283"/>
      <c r="LVX43" s="132"/>
      <c r="LVY43" s="286"/>
      <c r="LWC43" s="287"/>
      <c r="LWD43" s="287"/>
      <c r="LWE43" s="288"/>
      <c r="LWF43" s="287"/>
      <c r="LWG43" s="287"/>
      <c r="LWH43" s="182"/>
      <c r="LWI43" s="283"/>
      <c r="LWK43" s="132"/>
      <c r="LWL43" s="286"/>
      <c r="LWP43" s="287"/>
      <c r="LWQ43" s="287"/>
      <c r="LWR43" s="288"/>
      <c r="LWS43" s="287"/>
      <c r="LWT43" s="287"/>
      <c r="LWU43" s="182"/>
      <c r="LWV43" s="283"/>
      <c r="LWX43" s="132"/>
      <c r="LWY43" s="286"/>
      <c r="LXC43" s="287"/>
      <c r="LXD43" s="287"/>
      <c r="LXE43" s="288"/>
      <c r="LXF43" s="287"/>
      <c r="LXG43" s="287"/>
      <c r="LXH43" s="182"/>
      <c r="LXI43" s="283"/>
      <c r="LXK43" s="132"/>
      <c r="LXL43" s="286"/>
      <c r="LXP43" s="287"/>
      <c r="LXQ43" s="287"/>
      <c r="LXR43" s="288"/>
      <c r="LXS43" s="287"/>
      <c r="LXT43" s="287"/>
      <c r="LXU43" s="182"/>
      <c r="LXV43" s="283"/>
      <c r="LXX43" s="132"/>
      <c r="LXY43" s="286"/>
      <c r="LYC43" s="287"/>
      <c r="LYD43" s="287"/>
      <c r="LYE43" s="288"/>
      <c r="LYF43" s="287"/>
      <c r="LYG43" s="287"/>
      <c r="LYH43" s="182"/>
      <c r="LYI43" s="283"/>
      <c r="LYK43" s="132"/>
      <c r="LYL43" s="286"/>
      <c r="LYP43" s="287"/>
      <c r="LYQ43" s="287"/>
      <c r="LYR43" s="288"/>
      <c r="LYS43" s="287"/>
      <c r="LYT43" s="287"/>
      <c r="LYU43" s="182"/>
      <c r="LYV43" s="283"/>
      <c r="LYX43" s="132"/>
      <c r="LYY43" s="286"/>
      <c r="LZC43" s="287"/>
      <c r="LZD43" s="287"/>
      <c r="LZE43" s="288"/>
      <c r="LZF43" s="287"/>
      <c r="LZG43" s="287"/>
      <c r="LZH43" s="182"/>
      <c r="LZI43" s="283"/>
      <c r="LZK43" s="132"/>
      <c r="LZL43" s="286"/>
      <c r="LZP43" s="287"/>
      <c r="LZQ43" s="287"/>
      <c r="LZR43" s="288"/>
      <c r="LZS43" s="287"/>
      <c r="LZT43" s="287"/>
      <c r="LZU43" s="182"/>
      <c r="LZV43" s="283"/>
      <c r="LZX43" s="132"/>
      <c r="LZY43" s="286"/>
      <c r="MAC43" s="287"/>
      <c r="MAD43" s="287"/>
      <c r="MAE43" s="288"/>
      <c r="MAF43" s="287"/>
      <c r="MAG43" s="287"/>
      <c r="MAH43" s="182"/>
      <c r="MAI43" s="283"/>
      <c r="MAK43" s="132"/>
      <c r="MAL43" s="286"/>
      <c r="MAP43" s="287"/>
      <c r="MAQ43" s="287"/>
      <c r="MAR43" s="288"/>
      <c r="MAS43" s="287"/>
      <c r="MAT43" s="287"/>
      <c r="MAU43" s="182"/>
      <c r="MAV43" s="283"/>
      <c r="MAX43" s="132"/>
      <c r="MAY43" s="286"/>
      <c r="MBC43" s="287"/>
      <c r="MBD43" s="287"/>
      <c r="MBE43" s="288"/>
      <c r="MBF43" s="287"/>
      <c r="MBG43" s="287"/>
      <c r="MBH43" s="182"/>
      <c r="MBI43" s="283"/>
      <c r="MBK43" s="132"/>
      <c r="MBL43" s="286"/>
      <c r="MBP43" s="287"/>
      <c r="MBQ43" s="287"/>
      <c r="MBR43" s="288"/>
      <c r="MBS43" s="287"/>
      <c r="MBT43" s="287"/>
      <c r="MBU43" s="182"/>
      <c r="MBV43" s="283"/>
      <c r="MBX43" s="132"/>
      <c r="MBY43" s="286"/>
      <c r="MCC43" s="287"/>
      <c r="MCD43" s="287"/>
      <c r="MCE43" s="288"/>
      <c r="MCF43" s="287"/>
      <c r="MCG43" s="287"/>
      <c r="MCH43" s="182"/>
      <c r="MCI43" s="283"/>
      <c r="MCK43" s="132"/>
      <c r="MCL43" s="286"/>
      <c r="MCP43" s="287"/>
      <c r="MCQ43" s="287"/>
      <c r="MCR43" s="288"/>
      <c r="MCS43" s="287"/>
      <c r="MCT43" s="287"/>
      <c r="MCU43" s="182"/>
      <c r="MCV43" s="283"/>
      <c r="MCX43" s="132"/>
      <c r="MCY43" s="286"/>
      <c r="MDC43" s="287"/>
      <c r="MDD43" s="287"/>
      <c r="MDE43" s="288"/>
      <c r="MDF43" s="287"/>
      <c r="MDG43" s="287"/>
      <c r="MDH43" s="182"/>
      <c r="MDI43" s="283"/>
      <c r="MDK43" s="132"/>
      <c r="MDL43" s="286"/>
      <c r="MDP43" s="287"/>
      <c r="MDQ43" s="287"/>
      <c r="MDR43" s="288"/>
      <c r="MDS43" s="287"/>
      <c r="MDT43" s="287"/>
      <c r="MDU43" s="182"/>
      <c r="MDV43" s="283"/>
      <c r="MDX43" s="132"/>
      <c r="MDY43" s="286"/>
      <c r="MEC43" s="287"/>
      <c r="MED43" s="287"/>
      <c r="MEE43" s="288"/>
      <c r="MEF43" s="287"/>
      <c r="MEG43" s="287"/>
      <c r="MEH43" s="182"/>
      <c r="MEI43" s="283"/>
      <c r="MEK43" s="132"/>
      <c r="MEL43" s="286"/>
      <c r="MEP43" s="287"/>
      <c r="MEQ43" s="287"/>
      <c r="MER43" s="288"/>
      <c r="MES43" s="287"/>
      <c r="MET43" s="287"/>
      <c r="MEU43" s="182"/>
      <c r="MEV43" s="283"/>
      <c r="MEX43" s="132"/>
      <c r="MEY43" s="286"/>
      <c r="MFC43" s="287"/>
      <c r="MFD43" s="287"/>
      <c r="MFE43" s="288"/>
      <c r="MFF43" s="287"/>
      <c r="MFG43" s="287"/>
      <c r="MFH43" s="182"/>
      <c r="MFI43" s="283"/>
      <c r="MFK43" s="132"/>
      <c r="MFL43" s="286"/>
      <c r="MFP43" s="287"/>
      <c r="MFQ43" s="287"/>
      <c r="MFR43" s="288"/>
      <c r="MFS43" s="287"/>
      <c r="MFT43" s="287"/>
      <c r="MFU43" s="182"/>
      <c r="MFV43" s="283"/>
      <c r="MFX43" s="132"/>
      <c r="MFY43" s="286"/>
      <c r="MGC43" s="287"/>
      <c r="MGD43" s="287"/>
      <c r="MGE43" s="288"/>
      <c r="MGF43" s="287"/>
      <c r="MGG43" s="287"/>
      <c r="MGH43" s="182"/>
      <c r="MGI43" s="283"/>
      <c r="MGK43" s="132"/>
      <c r="MGL43" s="286"/>
      <c r="MGP43" s="287"/>
      <c r="MGQ43" s="287"/>
      <c r="MGR43" s="288"/>
      <c r="MGS43" s="287"/>
      <c r="MGT43" s="287"/>
      <c r="MGU43" s="182"/>
      <c r="MGV43" s="283"/>
      <c r="MGX43" s="132"/>
      <c r="MGY43" s="286"/>
      <c r="MHC43" s="287"/>
      <c r="MHD43" s="287"/>
      <c r="MHE43" s="288"/>
      <c r="MHF43" s="287"/>
      <c r="MHG43" s="287"/>
      <c r="MHH43" s="182"/>
      <c r="MHI43" s="283"/>
      <c r="MHK43" s="132"/>
      <c r="MHL43" s="286"/>
      <c r="MHP43" s="287"/>
      <c r="MHQ43" s="287"/>
      <c r="MHR43" s="288"/>
      <c r="MHS43" s="287"/>
      <c r="MHT43" s="287"/>
      <c r="MHU43" s="182"/>
      <c r="MHV43" s="283"/>
      <c r="MHX43" s="132"/>
      <c r="MHY43" s="286"/>
      <c r="MIC43" s="287"/>
      <c r="MID43" s="287"/>
      <c r="MIE43" s="288"/>
      <c r="MIF43" s="287"/>
      <c r="MIG43" s="287"/>
      <c r="MIH43" s="182"/>
      <c r="MII43" s="283"/>
      <c r="MIK43" s="132"/>
      <c r="MIL43" s="286"/>
      <c r="MIP43" s="287"/>
      <c r="MIQ43" s="287"/>
      <c r="MIR43" s="288"/>
      <c r="MIS43" s="287"/>
      <c r="MIT43" s="287"/>
      <c r="MIU43" s="182"/>
      <c r="MIV43" s="283"/>
      <c r="MIX43" s="132"/>
      <c r="MIY43" s="286"/>
      <c r="MJC43" s="287"/>
      <c r="MJD43" s="287"/>
      <c r="MJE43" s="288"/>
      <c r="MJF43" s="287"/>
      <c r="MJG43" s="287"/>
      <c r="MJH43" s="182"/>
      <c r="MJI43" s="283"/>
      <c r="MJK43" s="132"/>
      <c r="MJL43" s="286"/>
      <c r="MJP43" s="287"/>
      <c r="MJQ43" s="287"/>
      <c r="MJR43" s="288"/>
      <c r="MJS43" s="287"/>
      <c r="MJT43" s="287"/>
      <c r="MJU43" s="182"/>
      <c r="MJV43" s="283"/>
      <c r="MJX43" s="132"/>
      <c r="MJY43" s="286"/>
      <c r="MKC43" s="287"/>
      <c r="MKD43" s="287"/>
      <c r="MKE43" s="288"/>
      <c r="MKF43" s="287"/>
      <c r="MKG43" s="287"/>
      <c r="MKH43" s="182"/>
      <c r="MKI43" s="283"/>
      <c r="MKK43" s="132"/>
      <c r="MKL43" s="286"/>
      <c r="MKP43" s="287"/>
      <c r="MKQ43" s="287"/>
      <c r="MKR43" s="288"/>
      <c r="MKS43" s="287"/>
      <c r="MKT43" s="287"/>
      <c r="MKU43" s="182"/>
      <c r="MKV43" s="283"/>
      <c r="MKX43" s="132"/>
      <c r="MKY43" s="286"/>
      <c r="MLC43" s="287"/>
      <c r="MLD43" s="287"/>
      <c r="MLE43" s="288"/>
      <c r="MLF43" s="287"/>
      <c r="MLG43" s="287"/>
      <c r="MLH43" s="182"/>
      <c r="MLI43" s="283"/>
      <c r="MLK43" s="132"/>
      <c r="MLL43" s="286"/>
      <c r="MLP43" s="287"/>
      <c r="MLQ43" s="287"/>
      <c r="MLR43" s="288"/>
      <c r="MLS43" s="287"/>
      <c r="MLT43" s="287"/>
      <c r="MLU43" s="182"/>
      <c r="MLV43" s="283"/>
      <c r="MLX43" s="132"/>
      <c r="MLY43" s="286"/>
      <c r="MMC43" s="287"/>
      <c r="MMD43" s="287"/>
      <c r="MME43" s="288"/>
      <c r="MMF43" s="287"/>
      <c r="MMG43" s="287"/>
      <c r="MMH43" s="182"/>
      <c r="MMI43" s="283"/>
      <c r="MMK43" s="132"/>
      <c r="MML43" s="286"/>
      <c r="MMP43" s="287"/>
      <c r="MMQ43" s="287"/>
      <c r="MMR43" s="288"/>
      <c r="MMS43" s="287"/>
      <c r="MMT43" s="287"/>
      <c r="MMU43" s="182"/>
      <c r="MMV43" s="283"/>
      <c r="MMX43" s="132"/>
      <c r="MMY43" s="286"/>
      <c r="MNC43" s="287"/>
      <c r="MND43" s="287"/>
      <c r="MNE43" s="288"/>
      <c r="MNF43" s="287"/>
      <c r="MNG43" s="287"/>
      <c r="MNH43" s="182"/>
      <c r="MNI43" s="283"/>
      <c r="MNK43" s="132"/>
      <c r="MNL43" s="286"/>
      <c r="MNP43" s="287"/>
      <c r="MNQ43" s="287"/>
      <c r="MNR43" s="288"/>
      <c r="MNS43" s="287"/>
      <c r="MNT43" s="287"/>
      <c r="MNU43" s="182"/>
      <c r="MNV43" s="283"/>
      <c r="MNX43" s="132"/>
      <c r="MNY43" s="286"/>
      <c r="MOC43" s="287"/>
      <c r="MOD43" s="287"/>
      <c r="MOE43" s="288"/>
      <c r="MOF43" s="287"/>
      <c r="MOG43" s="287"/>
      <c r="MOH43" s="182"/>
      <c r="MOI43" s="283"/>
      <c r="MOK43" s="132"/>
      <c r="MOL43" s="286"/>
      <c r="MOP43" s="287"/>
      <c r="MOQ43" s="287"/>
      <c r="MOR43" s="288"/>
      <c r="MOS43" s="287"/>
      <c r="MOT43" s="287"/>
      <c r="MOU43" s="182"/>
      <c r="MOV43" s="283"/>
      <c r="MOX43" s="132"/>
      <c r="MOY43" s="286"/>
      <c r="MPC43" s="287"/>
      <c r="MPD43" s="287"/>
      <c r="MPE43" s="288"/>
      <c r="MPF43" s="287"/>
      <c r="MPG43" s="287"/>
      <c r="MPH43" s="182"/>
      <c r="MPI43" s="283"/>
      <c r="MPK43" s="132"/>
      <c r="MPL43" s="286"/>
      <c r="MPP43" s="287"/>
      <c r="MPQ43" s="287"/>
      <c r="MPR43" s="288"/>
      <c r="MPS43" s="287"/>
      <c r="MPT43" s="287"/>
      <c r="MPU43" s="182"/>
      <c r="MPV43" s="283"/>
      <c r="MPX43" s="132"/>
      <c r="MPY43" s="286"/>
      <c r="MQC43" s="287"/>
      <c r="MQD43" s="287"/>
      <c r="MQE43" s="288"/>
      <c r="MQF43" s="287"/>
      <c r="MQG43" s="287"/>
      <c r="MQH43" s="182"/>
      <c r="MQI43" s="283"/>
      <c r="MQK43" s="132"/>
      <c r="MQL43" s="286"/>
      <c r="MQP43" s="287"/>
      <c r="MQQ43" s="287"/>
      <c r="MQR43" s="288"/>
      <c r="MQS43" s="287"/>
      <c r="MQT43" s="287"/>
      <c r="MQU43" s="182"/>
      <c r="MQV43" s="283"/>
      <c r="MQX43" s="132"/>
      <c r="MQY43" s="286"/>
      <c r="MRC43" s="287"/>
      <c r="MRD43" s="287"/>
      <c r="MRE43" s="288"/>
      <c r="MRF43" s="287"/>
      <c r="MRG43" s="287"/>
      <c r="MRH43" s="182"/>
      <c r="MRI43" s="283"/>
      <c r="MRK43" s="132"/>
      <c r="MRL43" s="286"/>
      <c r="MRP43" s="287"/>
      <c r="MRQ43" s="287"/>
      <c r="MRR43" s="288"/>
      <c r="MRS43" s="287"/>
      <c r="MRT43" s="287"/>
      <c r="MRU43" s="182"/>
      <c r="MRV43" s="283"/>
      <c r="MRX43" s="132"/>
      <c r="MRY43" s="286"/>
      <c r="MSC43" s="287"/>
      <c r="MSD43" s="287"/>
      <c r="MSE43" s="288"/>
      <c r="MSF43" s="287"/>
      <c r="MSG43" s="287"/>
      <c r="MSH43" s="182"/>
      <c r="MSI43" s="283"/>
      <c r="MSK43" s="132"/>
      <c r="MSL43" s="286"/>
      <c r="MSP43" s="287"/>
      <c r="MSQ43" s="287"/>
      <c r="MSR43" s="288"/>
      <c r="MSS43" s="287"/>
      <c r="MST43" s="287"/>
      <c r="MSU43" s="182"/>
      <c r="MSV43" s="283"/>
      <c r="MSX43" s="132"/>
      <c r="MSY43" s="286"/>
      <c r="MTC43" s="287"/>
      <c r="MTD43" s="287"/>
      <c r="MTE43" s="288"/>
      <c r="MTF43" s="287"/>
      <c r="MTG43" s="287"/>
      <c r="MTH43" s="182"/>
      <c r="MTI43" s="283"/>
      <c r="MTK43" s="132"/>
      <c r="MTL43" s="286"/>
      <c r="MTP43" s="287"/>
      <c r="MTQ43" s="287"/>
      <c r="MTR43" s="288"/>
      <c r="MTS43" s="287"/>
      <c r="MTT43" s="287"/>
      <c r="MTU43" s="182"/>
      <c r="MTV43" s="283"/>
      <c r="MTX43" s="132"/>
      <c r="MTY43" s="286"/>
      <c r="MUC43" s="287"/>
      <c r="MUD43" s="287"/>
      <c r="MUE43" s="288"/>
      <c r="MUF43" s="287"/>
      <c r="MUG43" s="287"/>
      <c r="MUH43" s="182"/>
      <c r="MUI43" s="283"/>
      <c r="MUK43" s="132"/>
      <c r="MUL43" s="286"/>
      <c r="MUP43" s="287"/>
      <c r="MUQ43" s="287"/>
      <c r="MUR43" s="288"/>
      <c r="MUS43" s="287"/>
      <c r="MUT43" s="287"/>
      <c r="MUU43" s="182"/>
      <c r="MUV43" s="283"/>
      <c r="MUX43" s="132"/>
      <c r="MUY43" s="286"/>
      <c r="MVC43" s="287"/>
      <c r="MVD43" s="287"/>
      <c r="MVE43" s="288"/>
      <c r="MVF43" s="287"/>
      <c r="MVG43" s="287"/>
      <c r="MVH43" s="182"/>
      <c r="MVI43" s="283"/>
      <c r="MVK43" s="132"/>
      <c r="MVL43" s="286"/>
      <c r="MVP43" s="287"/>
      <c r="MVQ43" s="287"/>
      <c r="MVR43" s="288"/>
      <c r="MVS43" s="287"/>
      <c r="MVT43" s="287"/>
      <c r="MVU43" s="182"/>
      <c r="MVV43" s="283"/>
      <c r="MVX43" s="132"/>
      <c r="MVY43" s="286"/>
      <c r="MWC43" s="287"/>
      <c r="MWD43" s="287"/>
      <c r="MWE43" s="288"/>
      <c r="MWF43" s="287"/>
      <c r="MWG43" s="287"/>
      <c r="MWH43" s="182"/>
      <c r="MWI43" s="283"/>
      <c r="MWK43" s="132"/>
      <c r="MWL43" s="286"/>
      <c r="MWP43" s="287"/>
      <c r="MWQ43" s="287"/>
      <c r="MWR43" s="288"/>
      <c r="MWS43" s="287"/>
      <c r="MWT43" s="287"/>
      <c r="MWU43" s="182"/>
      <c r="MWV43" s="283"/>
      <c r="MWX43" s="132"/>
      <c r="MWY43" s="286"/>
      <c r="MXC43" s="287"/>
      <c r="MXD43" s="287"/>
      <c r="MXE43" s="288"/>
      <c r="MXF43" s="287"/>
      <c r="MXG43" s="287"/>
      <c r="MXH43" s="182"/>
      <c r="MXI43" s="283"/>
      <c r="MXK43" s="132"/>
      <c r="MXL43" s="286"/>
      <c r="MXP43" s="287"/>
      <c r="MXQ43" s="287"/>
      <c r="MXR43" s="288"/>
      <c r="MXS43" s="287"/>
      <c r="MXT43" s="287"/>
      <c r="MXU43" s="182"/>
      <c r="MXV43" s="283"/>
      <c r="MXX43" s="132"/>
      <c r="MXY43" s="286"/>
      <c r="MYC43" s="287"/>
      <c r="MYD43" s="287"/>
      <c r="MYE43" s="288"/>
      <c r="MYF43" s="287"/>
      <c r="MYG43" s="287"/>
      <c r="MYH43" s="182"/>
      <c r="MYI43" s="283"/>
      <c r="MYK43" s="132"/>
      <c r="MYL43" s="286"/>
      <c r="MYP43" s="287"/>
      <c r="MYQ43" s="287"/>
      <c r="MYR43" s="288"/>
      <c r="MYS43" s="287"/>
      <c r="MYT43" s="287"/>
      <c r="MYU43" s="182"/>
      <c r="MYV43" s="283"/>
      <c r="MYX43" s="132"/>
      <c r="MYY43" s="286"/>
      <c r="MZC43" s="287"/>
      <c r="MZD43" s="287"/>
      <c r="MZE43" s="288"/>
      <c r="MZF43" s="287"/>
      <c r="MZG43" s="287"/>
      <c r="MZH43" s="182"/>
      <c r="MZI43" s="283"/>
      <c r="MZK43" s="132"/>
      <c r="MZL43" s="286"/>
      <c r="MZP43" s="287"/>
      <c r="MZQ43" s="287"/>
      <c r="MZR43" s="288"/>
      <c r="MZS43" s="287"/>
      <c r="MZT43" s="287"/>
      <c r="MZU43" s="182"/>
      <c r="MZV43" s="283"/>
      <c r="MZX43" s="132"/>
      <c r="MZY43" s="286"/>
      <c r="NAC43" s="287"/>
      <c r="NAD43" s="287"/>
      <c r="NAE43" s="288"/>
      <c r="NAF43" s="287"/>
      <c r="NAG43" s="287"/>
      <c r="NAH43" s="182"/>
      <c r="NAI43" s="283"/>
      <c r="NAK43" s="132"/>
      <c r="NAL43" s="286"/>
      <c r="NAP43" s="287"/>
      <c r="NAQ43" s="287"/>
      <c r="NAR43" s="288"/>
      <c r="NAS43" s="287"/>
      <c r="NAT43" s="287"/>
      <c r="NAU43" s="182"/>
      <c r="NAV43" s="283"/>
      <c r="NAX43" s="132"/>
      <c r="NAY43" s="286"/>
      <c r="NBC43" s="287"/>
      <c r="NBD43" s="287"/>
      <c r="NBE43" s="288"/>
      <c r="NBF43" s="287"/>
      <c r="NBG43" s="287"/>
      <c r="NBH43" s="182"/>
      <c r="NBI43" s="283"/>
      <c r="NBK43" s="132"/>
      <c r="NBL43" s="286"/>
      <c r="NBP43" s="287"/>
      <c r="NBQ43" s="287"/>
      <c r="NBR43" s="288"/>
      <c r="NBS43" s="287"/>
      <c r="NBT43" s="287"/>
      <c r="NBU43" s="182"/>
      <c r="NBV43" s="283"/>
      <c r="NBX43" s="132"/>
      <c r="NBY43" s="286"/>
      <c r="NCC43" s="287"/>
      <c r="NCD43" s="287"/>
      <c r="NCE43" s="288"/>
      <c r="NCF43" s="287"/>
      <c r="NCG43" s="287"/>
      <c r="NCH43" s="182"/>
      <c r="NCI43" s="283"/>
      <c r="NCK43" s="132"/>
      <c r="NCL43" s="286"/>
      <c r="NCP43" s="287"/>
      <c r="NCQ43" s="287"/>
      <c r="NCR43" s="288"/>
      <c r="NCS43" s="287"/>
      <c r="NCT43" s="287"/>
      <c r="NCU43" s="182"/>
      <c r="NCV43" s="283"/>
      <c r="NCX43" s="132"/>
      <c r="NCY43" s="286"/>
      <c r="NDC43" s="287"/>
      <c r="NDD43" s="287"/>
      <c r="NDE43" s="288"/>
      <c r="NDF43" s="287"/>
      <c r="NDG43" s="287"/>
      <c r="NDH43" s="182"/>
      <c r="NDI43" s="283"/>
      <c r="NDK43" s="132"/>
      <c r="NDL43" s="286"/>
      <c r="NDP43" s="287"/>
      <c r="NDQ43" s="287"/>
      <c r="NDR43" s="288"/>
      <c r="NDS43" s="287"/>
      <c r="NDT43" s="287"/>
      <c r="NDU43" s="182"/>
      <c r="NDV43" s="283"/>
      <c r="NDX43" s="132"/>
      <c r="NDY43" s="286"/>
      <c r="NEC43" s="287"/>
      <c r="NED43" s="287"/>
      <c r="NEE43" s="288"/>
      <c r="NEF43" s="287"/>
      <c r="NEG43" s="287"/>
      <c r="NEH43" s="182"/>
      <c r="NEI43" s="283"/>
      <c r="NEK43" s="132"/>
      <c r="NEL43" s="286"/>
      <c r="NEP43" s="287"/>
      <c r="NEQ43" s="287"/>
      <c r="NER43" s="288"/>
      <c r="NES43" s="287"/>
      <c r="NET43" s="287"/>
      <c r="NEU43" s="182"/>
      <c r="NEV43" s="283"/>
      <c r="NEX43" s="132"/>
      <c r="NEY43" s="286"/>
      <c r="NFC43" s="287"/>
      <c r="NFD43" s="287"/>
      <c r="NFE43" s="288"/>
      <c r="NFF43" s="287"/>
      <c r="NFG43" s="287"/>
      <c r="NFH43" s="182"/>
      <c r="NFI43" s="283"/>
      <c r="NFK43" s="132"/>
      <c r="NFL43" s="286"/>
      <c r="NFP43" s="287"/>
      <c r="NFQ43" s="287"/>
      <c r="NFR43" s="288"/>
      <c r="NFS43" s="287"/>
      <c r="NFT43" s="287"/>
      <c r="NFU43" s="182"/>
      <c r="NFV43" s="283"/>
      <c r="NFX43" s="132"/>
      <c r="NFY43" s="286"/>
      <c r="NGC43" s="287"/>
      <c r="NGD43" s="287"/>
      <c r="NGE43" s="288"/>
      <c r="NGF43" s="287"/>
      <c r="NGG43" s="287"/>
      <c r="NGH43" s="182"/>
      <c r="NGI43" s="283"/>
      <c r="NGK43" s="132"/>
      <c r="NGL43" s="286"/>
      <c r="NGP43" s="287"/>
      <c r="NGQ43" s="287"/>
      <c r="NGR43" s="288"/>
      <c r="NGS43" s="287"/>
      <c r="NGT43" s="287"/>
      <c r="NGU43" s="182"/>
      <c r="NGV43" s="283"/>
      <c r="NGX43" s="132"/>
      <c r="NGY43" s="286"/>
      <c r="NHC43" s="287"/>
      <c r="NHD43" s="287"/>
      <c r="NHE43" s="288"/>
      <c r="NHF43" s="287"/>
      <c r="NHG43" s="287"/>
      <c r="NHH43" s="182"/>
      <c r="NHI43" s="283"/>
      <c r="NHK43" s="132"/>
      <c r="NHL43" s="286"/>
      <c r="NHP43" s="287"/>
      <c r="NHQ43" s="287"/>
      <c r="NHR43" s="288"/>
      <c r="NHS43" s="287"/>
      <c r="NHT43" s="287"/>
      <c r="NHU43" s="182"/>
      <c r="NHV43" s="283"/>
      <c r="NHX43" s="132"/>
      <c r="NHY43" s="286"/>
      <c r="NIC43" s="287"/>
      <c r="NID43" s="287"/>
      <c r="NIE43" s="288"/>
      <c r="NIF43" s="287"/>
      <c r="NIG43" s="287"/>
      <c r="NIH43" s="182"/>
      <c r="NII43" s="283"/>
      <c r="NIK43" s="132"/>
      <c r="NIL43" s="286"/>
      <c r="NIP43" s="287"/>
      <c r="NIQ43" s="287"/>
      <c r="NIR43" s="288"/>
      <c r="NIS43" s="287"/>
      <c r="NIT43" s="287"/>
      <c r="NIU43" s="182"/>
      <c r="NIV43" s="283"/>
      <c r="NIX43" s="132"/>
      <c r="NIY43" s="286"/>
      <c r="NJC43" s="287"/>
      <c r="NJD43" s="287"/>
      <c r="NJE43" s="288"/>
      <c r="NJF43" s="287"/>
      <c r="NJG43" s="287"/>
      <c r="NJH43" s="182"/>
      <c r="NJI43" s="283"/>
      <c r="NJK43" s="132"/>
      <c r="NJL43" s="286"/>
      <c r="NJP43" s="287"/>
      <c r="NJQ43" s="287"/>
      <c r="NJR43" s="288"/>
      <c r="NJS43" s="287"/>
      <c r="NJT43" s="287"/>
      <c r="NJU43" s="182"/>
      <c r="NJV43" s="283"/>
      <c r="NJX43" s="132"/>
      <c r="NJY43" s="286"/>
      <c r="NKC43" s="287"/>
      <c r="NKD43" s="287"/>
      <c r="NKE43" s="288"/>
      <c r="NKF43" s="287"/>
      <c r="NKG43" s="287"/>
      <c r="NKH43" s="182"/>
      <c r="NKI43" s="283"/>
      <c r="NKK43" s="132"/>
      <c r="NKL43" s="286"/>
      <c r="NKP43" s="287"/>
      <c r="NKQ43" s="287"/>
      <c r="NKR43" s="288"/>
      <c r="NKS43" s="287"/>
      <c r="NKT43" s="287"/>
      <c r="NKU43" s="182"/>
      <c r="NKV43" s="283"/>
      <c r="NKX43" s="132"/>
      <c r="NKY43" s="286"/>
      <c r="NLC43" s="287"/>
      <c r="NLD43" s="287"/>
      <c r="NLE43" s="288"/>
      <c r="NLF43" s="287"/>
      <c r="NLG43" s="287"/>
      <c r="NLH43" s="182"/>
      <c r="NLI43" s="283"/>
      <c r="NLK43" s="132"/>
      <c r="NLL43" s="286"/>
      <c r="NLP43" s="287"/>
      <c r="NLQ43" s="287"/>
      <c r="NLR43" s="288"/>
      <c r="NLS43" s="287"/>
      <c r="NLT43" s="287"/>
      <c r="NLU43" s="182"/>
      <c r="NLV43" s="283"/>
      <c r="NLX43" s="132"/>
      <c r="NLY43" s="286"/>
      <c r="NMC43" s="287"/>
      <c r="NMD43" s="287"/>
      <c r="NME43" s="288"/>
      <c r="NMF43" s="287"/>
      <c r="NMG43" s="287"/>
      <c r="NMH43" s="182"/>
      <c r="NMI43" s="283"/>
      <c r="NMK43" s="132"/>
      <c r="NML43" s="286"/>
      <c r="NMP43" s="287"/>
      <c r="NMQ43" s="287"/>
      <c r="NMR43" s="288"/>
      <c r="NMS43" s="287"/>
      <c r="NMT43" s="287"/>
      <c r="NMU43" s="182"/>
      <c r="NMV43" s="283"/>
      <c r="NMX43" s="132"/>
      <c r="NMY43" s="286"/>
      <c r="NNC43" s="287"/>
      <c r="NND43" s="287"/>
      <c r="NNE43" s="288"/>
      <c r="NNF43" s="287"/>
      <c r="NNG43" s="287"/>
      <c r="NNH43" s="182"/>
      <c r="NNI43" s="283"/>
      <c r="NNK43" s="132"/>
      <c r="NNL43" s="286"/>
      <c r="NNP43" s="287"/>
      <c r="NNQ43" s="287"/>
      <c r="NNR43" s="288"/>
      <c r="NNS43" s="287"/>
      <c r="NNT43" s="287"/>
      <c r="NNU43" s="182"/>
      <c r="NNV43" s="283"/>
      <c r="NNX43" s="132"/>
      <c r="NNY43" s="286"/>
      <c r="NOC43" s="287"/>
      <c r="NOD43" s="287"/>
      <c r="NOE43" s="288"/>
      <c r="NOF43" s="287"/>
      <c r="NOG43" s="287"/>
      <c r="NOH43" s="182"/>
      <c r="NOI43" s="283"/>
      <c r="NOK43" s="132"/>
      <c r="NOL43" s="286"/>
      <c r="NOP43" s="287"/>
      <c r="NOQ43" s="287"/>
      <c r="NOR43" s="288"/>
      <c r="NOS43" s="287"/>
      <c r="NOT43" s="287"/>
      <c r="NOU43" s="182"/>
      <c r="NOV43" s="283"/>
      <c r="NOX43" s="132"/>
      <c r="NOY43" s="286"/>
      <c r="NPC43" s="287"/>
      <c r="NPD43" s="287"/>
      <c r="NPE43" s="288"/>
      <c r="NPF43" s="287"/>
      <c r="NPG43" s="287"/>
      <c r="NPH43" s="182"/>
      <c r="NPI43" s="283"/>
      <c r="NPK43" s="132"/>
      <c r="NPL43" s="286"/>
      <c r="NPP43" s="287"/>
      <c r="NPQ43" s="287"/>
      <c r="NPR43" s="288"/>
      <c r="NPS43" s="287"/>
      <c r="NPT43" s="287"/>
      <c r="NPU43" s="182"/>
      <c r="NPV43" s="283"/>
      <c r="NPX43" s="132"/>
      <c r="NPY43" s="286"/>
      <c r="NQC43" s="287"/>
      <c r="NQD43" s="287"/>
      <c r="NQE43" s="288"/>
      <c r="NQF43" s="287"/>
      <c r="NQG43" s="287"/>
      <c r="NQH43" s="182"/>
      <c r="NQI43" s="283"/>
      <c r="NQK43" s="132"/>
      <c r="NQL43" s="286"/>
      <c r="NQP43" s="287"/>
      <c r="NQQ43" s="287"/>
      <c r="NQR43" s="288"/>
      <c r="NQS43" s="287"/>
      <c r="NQT43" s="287"/>
      <c r="NQU43" s="182"/>
      <c r="NQV43" s="283"/>
      <c r="NQX43" s="132"/>
      <c r="NQY43" s="286"/>
      <c r="NRC43" s="287"/>
      <c r="NRD43" s="287"/>
      <c r="NRE43" s="288"/>
      <c r="NRF43" s="287"/>
      <c r="NRG43" s="287"/>
      <c r="NRH43" s="182"/>
      <c r="NRI43" s="283"/>
      <c r="NRK43" s="132"/>
      <c r="NRL43" s="286"/>
      <c r="NRP43" s="287"/>
      <c r="NRQ43" s="287"/>
      <c r="NRR43" s="288"/>
      <c r="NRS43" s="287"/>
      <c r="NRT43" s="287"/>
      <c r="NRU43" s="182"/>
      <c r="NRV43" s="283"/>
      <c r="NRX43" s="132"/>
      <c r="NRY43" s="286"/>
      <c r="NSC43" s="287"/>
      <c r="NSD43" s="287"/>
      <c r="NSE43" s="288"/>
      <c r="NSF43" s="287"/>
      <c r="NSG43" s="287"/>
      <c r="NSH43" s="182"/>
      <c r="NSI43" s="283"/>
      <c r="NSK43" s="132"/>
      <c r="NSL43" s="286"/>
      <c r="NSP43" s="287"/>
      <c r="NSQ43" s="287"/>
      <c r="NSR43" s="288"/>
      <c r="NSS43" s="287"/>
      <c r="NST43" s="287"/>
      <c r="NSU43" s="182"/>
      <c r="NSV43" s="283"/>
      <c r="NSX43" s="132"/>
      <c r="NSY43" s="286"/>
      <c r="NTC43" s="287"/>
      <c r="NTD43" s="287"/>
      <c r="NTE43" s="288"/>
      <c r="NTF43" s="287"/>
      <c r="NTG43" s="287"/>
      <c r="NTH43" s="182"/>
      <c r="NTI43" s="283"/>
      <c r="NTK43" s="132"/>
      <c r="NTL43" s="286"/>
      <c r="NTP43" s="287"/>
      <c r="NTQ43" s="287"/>
      <c r="NTR43" s="288"/>
      <c r="NTS43" s="287"/>
      <c r="NTT43" s="287"/>
      <c r="NTU43" s="182"/>
      <c r="NTV43" s="283"/>
      <c r="NTX43" s="132"/>
      <c r="NTY43" s="286"/>
      <c r="NUC43" s="287"/>
      <c r="NUD43" s="287"/>
      <c r="NUE43" s="288"/>
      <c r="NUF43" s="287"/>
      <c r="NUG43" s="287"/>
      <c r="NUH43" s="182"/>
      <c r="NUI43" s="283"/>
      <c r="NUK43" s="132"/>
      <c r="NUL43" s="286"/>
      <c r="NUP43" s="287"/>
      <c r="NUQ43" s="287"/>
      <c r="NUR43" s="288"/>
      <c r="NUS43" s="287"/>
      <c r="NUT43" s="287"/>
      <c r="NUU43" s="182"/>
      <c r="NUV43" s="283"/>
      <c r="NUX43" s="132"/>
      <c r="NUY43" s="286"/>
      <c r="NVC43" s="287"/>
      <c r="NVD43" s="287"/>
      <c r="NVE43" s="288"/>
      <c r="NVF43" s="287"/>
      <c r="NVG43" s="287"/>
      <c r="NVH43" s="182"/>
      <c r="NVI43" s="283"/>
      <c r="NVK43" s="132"/>
      <c r="NVL43" s="286"/>
      <c r="NVP43" s="287"/>
      <c r="NVQ43" s="287"/>
      <c r="NVR43" s="288"/>
      <c r="NVS43" s="287"/>
      <c r="NVT43" s="287"/>
      <c r="NVU43" s="182"/>
      <c r="NVV43" s="283"/>
      <c r="NVX43" s="132"/>
      <c r="NVY43" s="286"/>
      <c r="NWC43" s="287"/>
      <c r="NWD43" s="287"/>
      <c r="NWE43" s="288"/>
      <c r="NWF43" s="287"/>
      <c r="NWG43" s="287"/>
      <c r="NWH43" s="182"/>
      <c r="NWI43" s="283"/>
      <c r="NWK43" s="132"/>
      <c r="NWL43" s="286"/>
      <c r="NWP43" s="287"/>
      <c r="NWQ43" s="287"/>
      <c r="NWR43" s="288"/>
      <c r="NWS43" s="287"/>
      <c r="NWT43" s="287"/>
      <c r="NWU43" s="182"/>
      <c r="NWV43" s="283"/>
      <c r="NWX43" s="132"/>
      <c r="NWY43" s="286"/>
      <c r="NXC43" s="287"/>
      <c r="NXD43" s="287"/>
      <c r="NXE43" s="288"/>
      <c r="NXF43" s="287"/>
      <c r="NXG43" s="287"/>
      <c r="NXH43" s="182"/>
      <c r="NXI43" s="283"/>
      <c r="NXK43" s="132"/>
      <c r="NXL43" s="286"/>
      <c r="NXP43" s="287"/>
      <c r="NXQ43" s="287"/>
      <c r="NXR43" s="288"/>
      <c r="NXS43" s="287"/>
      <c r="NXT43" s="287"/>
      <c r="NXU43" s="182"/>
      <c r="NXV43" s="283"/>
      <c r="NXX43" s="132"/>
      <c r="NXY43" s="286"/>
      <c r="NYC43" s="287"/>
      <c r="NYD43" s="287"/>
      <c r="NYE43" s="288"/>
      <c r="NYF43" s="287"/>
      <c r="NYG43" s="287"/>
      <c r="NYH43" s="182"/>
      <c r="NYI43" s="283"/>
      <c r="NYK43" s="132"/>
      <c r="NYL43" s="286"/>
      <c r="NYP43" s="287"/>
      <c r="NYQ43" s="287"/>
      <c r="NYR43" s="288"/>
      <c r="NYS43" s="287"/>
      <c r="NYT43" s="287"/>
      <c r="NYU43" s="182"/>
      <c r="NYV43" s="283"/>
      <c r="NYX43" s="132"/>
      <c r="NYY43" s="286"/>
      <c r="NZC43" s="287"/>
      <c r="NZD43" s="287"/>
      <c r="NZE43" s="288"/>
      <c r="NZF43" s="287"/>
      <c r="NZG43" s="287"/>
      <c r="NZH43" s="182"/>
      <c r="NZI43" s="283"/>
      <c r="NZK43" s="132"/>
      <c r="NZL43" s="286"/>
      <c r="NZP43" s="287"/>
      <c r="NZQ43" s="287"/>
      <c r="NZR43" s="288"/>
      <c r="NZS43" s="287"/>
      <c r="NZT43" s="287"/>
      <c r="NZU43" s="182"/>
      <c r="NZV43" s="283"/>
      <c r="NZX43" s="132"/>
      <c r="NZY43" s="286"/>
      <c r="OAC43" s="287"/>
      <c r="OAD43" s="287"/>
      <c r="OAE43" s="288"/>
      <c r="OAF43" s="287"/>
      <c r="OAG43" s="287"/>
      <c r="OAH43" s="182"/>
      <c r="OAI43" s="283"/>
      <c r="OAK43" s="132"/>
      <c r="OAL43" s="286"/>
      <c r="OAP43" s="287"/>
      <c r="OAQ43" s="287"/>
      <c r="OAR43" s="288"/>
      <c r="OAS43" s="287"/>
      <c r="OAT43" s="287"/>
      <c r="OAU43" s="182"/>
      <c r="OAV43" s="283"/>
      <c r="OAX43" s="132"/>
      <c r="OAY43" s="286"/>
      <c r="OBC43" s="287"/>
      <c r="OBD43" s="287"/>
      <c r="OBE43" s="288"/>
      <c r="OBF43" s="287"/>
      <c r="OBG43" s="287"/>
      <c r="OBH43" s="182"/>
      <c r="OBI43" s="283"/>
      <c r="OBK43" s="132"/>
      <c r="OBL43" s="286"/>
      <c r="OBP43" s="287"/>
      <c r="OBQ43" s="287"/>
      <c r="OBR43" s="288"/>
      <c r="OBS43" s="287"/>
      <c r="OBT43" s="287"/>
      <c r="OBU43" s="182"/>
      <c r="OBV43" s="283"/>
      <c r="OBX43" s="132"/>
      <c r="OBY43" s="286"/>
      <c r="OCC43" s="287"/>
      <c r="OCD43" s="287"/>
      <c r="OCE43" s="288"/>
      <c r="OCF43" s="287"/>
      <c r="OCG43" s="287"/>
      <c r="OCH43" s="182"/>
      <c r="OCI43" s="283"/>
      <c r="OCK43" s="132"/>
      <c r="OCL43" s="286"/>
      <c r="OCP43" s="287"/>
      <c r="OCQ43" s="287"/>
      <c r="OCR43" s="288"/>
      <c r="OCS43" s="287"/>
      <c r="OCT43" s="287"/>
      <c r="OCU43" s="182"/>
      <c r="OCV43" s="283"/>
      <c r="OCX43" s="132"/>
      <c r="OCY43" s="286"/>
      <c r="ODC43" s="287"/>
      <c r="ODD43" s="287"/>
      <c r="ODE43" s="288"/>
      <c r="ODF43" s="287"/>
      <c r="ODG43" s="287"/>
      <c r="ODH43" s="182"/>
      <c r="ODI43" s="283"/>
      <c r="ODK43" s="132"/>
      <c r="ODL43" s="286"/>
      <c r="ODP43" s="287"/>
      <c r="ODQ43" s="287"/>
      <c r="ODR43" s="288"/>
      <c r="ODS43" s="287"/>
      <c r="ODT43" s="287"/>
      <c r="ODU43" s="182"/>
      <c r="ODV43" s="283"/>
      <c r="ODX43" s="132"/>
      <c r="ODY43" s="286"/>
      <c r="OEC43" s="287"/>
      <c r="OED43" s="287"/>
      <c r="OEE43" s="288"/>
      <c r="OEF43" s="287"/>
      <c r="OEG43" s="287"/>
      <c r="OEH43" s="182"/>
      <c r="OEI43" s="283"/>
      <c r="OEK43" s="132"/>
      <c r="OEL43" s="286"/>
      <c r="OEP43" s="287"/>
      <c r="OEQ43" s="287"/>
      <c r="OER43" s="288"/>
      <c r="OES43" s="287"/>
      <c r="OET43" s="287"/>
      <c r="OEU43" s="182"/>
      <c r="OEV43" s="283"/>
      <c r="OEX43" s="132"/>
      <c r="OEY43" s="286"/>
      <c r="OFC43" s="287"/>
      <c r="OFD43" s="287"/>
      <c r="OFE43" s="288"/>
      <c r="OFF43" s="287"/>
      <c r="OFG43" s="287"/>
      <c r="OFH43" s="182"/>
      <c r="OFI43" s="283"/>
      <c r="OFK43" s="132"/>
      <c r="OFL43" s="286"/>
      <c r="OFP43" s="287"/>
      <c r="OFQ43" s="287"/>
      <c r="OFR43" s="288"/>
      <c r="OFS43" s="287"/>
      <c r="OFT43" s="287"/>
      <c r="OFU43" s="182"/>
      <c r="OFV43" s="283"/>
      <c r="OFX43" s="132"/>
      <c r="OFY43" s="286"/>
      <c r="OGC43" s="287"/>
      <c r="OGD43" s="287"/>
      <c r="OGE43" s="288"/>
      <c r="OGF43" s="287"/>
      <c r="OGG43" s="287"/>
      <c r="OGH43" s="182"/>
      <c r="OGI43" s="283"/>
      <c r="OGK43" s="132"/>
      <c r="OGL43" s="286"/>
      <c r="OGP43" s="287"/>
      <c r="OGQ43" s="287"/>
      <c r="OGR43" s="288"/>
      <c r="OGS43" s="287"/>
      <c r="OGT43" s="287"/>
      <c r="OGU43" s="182"/>
      <c r="OGV43" s="283"/>
      <c r="OGX43" s="132"/>
      <c r="OGY43" s="286"/>
      <c r="OHC43" s="287"/>
      <c r="OHD43" s="287"/>
      <c r="OHE43" s="288"/>
      <c r="OHF43" s="287"/>
      <c r="OHG43" s="287"/>
      <c r="OHH43" s="182"/>
      <c r="OHI43" s="283"/>
      <c r="OHK43" s="132"/>
      <c r="OHL43" s="286"/>
      <c r="OHP43" s="287"/>
      <c r="OHQ43" s="287"/>
      <c r="OHR43" s="288"/>
      <c r="OHS43" s="287"/>
      <c r="OHT43" s="287"/>
      <c r="OHU43" s="182"/>
      <c r="OHV43" s="283"/>
      <c r="OHX43" s="132"/>
      <c r="OHY43" s="286"/>
      <c r="OIC43" s="287"/>
      <c r="OID43" s="287"/>
      <c r="OIE43" s="288"/>
      <c r="OIF43" s="287"/>
      <c r="OIG43" s="287"/>
      <c r="OIH43" s="182"/>
      <c r="OII43" s="283"/>
      <c r="OIK43" s="132"/>
      <c r="OIL43" s="286"/>
      <c r="OIP43" s="287"/>
      <c r="OIQ43" s="287"/>
      <c r="OIR43" s="288"/>
      <c r="OIS43" s="287"/>
      <c r="OIT43" s="287"/>
      <c r="OIU43" s="182"/>
      <c r="OIV43" s="283"/>
      <c r="OIX43" s="132"/>
      <c r="OIY43" s="286"/>
      <c r="OJC43" s="287"/>
      <c r="OJD43" s="287"/>
      <c r="OJE43" s="288"/>
      <c r="OJF43" s="287"/>
      <c r="OJG43" s="287"/>
      <c r="OJH43" s="182"/>
      <c r="OJI43" s="283"/>
      <c r="OJK43" s="132"/>
      <c r="OJL43" s="286"/>
      <c r="OJP43" s="287"/>
      <c r="OJQ43" s="287"/>
      <c r="OJR43" s="288"/>
      <c r="OJS43" s="287"/>
      <c r="OJT43" s="287"/>
      <c r="OJU43" s="182"/>
      <c r="OJV43" s="283"/>
      <c r="OJX43" s="132"/>
      <c r="OJY43" s="286"/>
      <c r="OKC43" s="287"/>
      <c r="OKD43" s="287"/>
      <c r="OKE43" s="288"/>
      <c r="OKF43" s="287"/>
      <c r="OKG43" s="287"/>
      <c r="OKH43" s="182"/>
      <c r="OKI43" s="283"/>
      <c r="OKK43" s="132"/>
      <c r="OKL43" s="286"/>
      <c r="OKP43" s="287"/>
      <c r="OKQ43" s="287"/>
      <c r="OKR43" s="288"/>
      <c r="OKS43" s="287"/>
      <c r="OKT43" s="287"/>
      <c r="OKU43" s="182"/>
      <c r="OKV43" s="283"/>
      <c r="OKX43" s="132"/>
      <c r="OKY43" s="286"/>
      <c r="OLC43" s="287"/>
      <c r="OLD43" s="287"/>
      <c r="OLE43" s="288"/>
      <c r="OLF43" s="287"/>
      <c r="OLG43" s="287"/>
      <c r="OLH43" s="182"/>
      <c r="OLI43" s="283"/>
      <c r="OLK43" s="132"/>
      <c r="OLL43" s="286"/>
      <c r="OLP43" s="287"/>
      <c r="OLQ43" s="287"/>
      <c r="OLR43" s="288"/>
      <c r="OLS43" s="287"/>
      <c r="OLT43" s="287"/>
      <c r="OLU43" s="182"/>
      <c r="OLV43" s="283"/>
      <c r="OLX43" s="132"/>
      <c r="OLY43" s="286"/>
      <c r="OMC43" s="287"/>
      <c r="OMD43" s="287"/>
      <c r="OME43" s="288"/>
      <c r="OMF43" s="287"/>
      <c r="OMG43" s="287"/>
      <c r="OMH43" s="182"/>
      <c r="OMI43" s="283"/>
      <c r="OMK43" s="132"/>
      <c r="OML43" s="286"/>
      <c r="OMP43" s="287"/>
      <c r="OMQ43" s="287"/>
      <c r="OMR43" s="288"/>
      <c r="OMS43" s="287"/>
      <c r="OMT43" s="287"/>
      <c r="OMU43" s="182"/>
      <c r="OMV43" s="283"/>
      <c r="OMX43" s="132"/>
      <c r="OMY43" s="286"/>
      <c r="ONC43" s="287"/>
      <c r="OND43" s="287"/>
      <c r="ONE43" s="288"/>
      <c r="ONF43" s="287"/>
      <c r="ONG43" s="287"/>
      <c r="ONH43" s="182"/>
      <c r="ONI43" s="283"/>
      <c r="ONK43" s="132"/>
      <c r="ONL43" s="286"/>
      <c r="ONP43" s="287"/>
      <c r="ONQ43" s="287"/>
      <c r="ONR43" s="288"/>
      <c r="ONS43" s="287"/>
      <c r="ONT43" s="287"/>
      <c r="ONU43" s="182"/>
      <c r="ONV43" s="283"/>
      <c r="ONX43" s="132"/>
      <c r="ONY43" s="286"/>
      <c r="OOC43" s="287"/>
      <c r="OOD43" s="287"/>
      <c r="OOE43" s="288"/>
      <c r="OOF43" s="287"/>
      <c r="OOG43" s="287"/>
      <c r="OOH43" s="182"/>
      <c r="OOI43" s="283"/>
      <c r="OOK43" s="132"/>
      <c r="OOL43" s="286"/>
      <c r="OOP43" s="287"/>
      <c r="OOQ43" s="287"/>
      <c r="OOR43" s="288"/>
      <c r="OOS43" s="287"/>
      <c r="OOT43" s="287"/>
      <c r="OOU43" s="182"/>
      <c r="OOV43" s="283"/>
      <c r="OOX43" s="132"/>
      <c r="OOY43" s="286"/>
      <c r="OPC43" s="287"/>
      <c r="OPD43" s="287"/>
      <c r="OPE43" s="288"/>
      <c r="OPF43" s="287"/>
      <c r="OPG43" s="287"/>
      <c r="OPH43" s="182"/>
      <c r="OPI43" s="283"/>
      <c r="OPK43" s="132"/>
      <c r="OPL43" s="286"/>
      <c r="OPP43" s="287"/>
      <c r="OPQ43" s="287"/>
      <c r="OPR43" s="288"/>
      <c r="OPS43" s="287"/>
      <c r="OPT43" s="287"/>
      <c r="OPU43" s="182"/>
      <c r="OPV43" s="283"/>
      <c r="OPX43" s="132"/>
      <c r="OPY43" s="286"/>
      <c r="OQC43" s="287"/>
      <c r="OQD43" s="287"/>
      <c r="OQE43" s="288"/>
      <c r="OQF43" s="287"/>
      <c r="OQG43" s="287"/>
      <c r="OQH43" s="182"/>
      <c r="OQI43" s="283"/>
      <c r="OQK43" s="132"/>
      <c r="OQL43" s="286"/>
      <c r="OQP43" s="287"/>
      <c r="OQQ43" s="287"/>
      <c r="OQR43" s="288"/>
      <c r="OQS43" s="287"/>
      <c r="OQT43" s="287"/>
      <c r="OQU43" s="182"/>
      <c r="OQV43" s="283"/>
      <c r="OQX43" s="132"/>
      <c r="OQY43" s="286"/>
      <c r="ORC43" s="287"/>
      <c r="ORD43" s="287"/>
      <c r="ORE43" s="288"/>
      <c r="ORF43" s="287"/>
      <c r="ORG43" s="287"/>
      <c r="ORH43" s="182"/>
      <c r="ORI43" s="283"/>
      <c r="ORK43" s="132"/>
      <c r="ORL43" s="286"/>
      <c r="ORP43" s="287"/>
      <c r="ORQ43" s="287"/>
      <c r="ORR43" s="288"/>
      <c r="ORS43" s="287"/>
      <c r="ORT43" s="287"/>
      <c r="ORU43" s="182"/>
      <c r="ORV43" s="283"/>
      <c r="ORX43" s="132"/>
      <c r="ORY43" s="286"/>
      <c r="OSC43" s="287"/>
      <c r="OSD43" s="287"/>
      <c r="OSE43" s="288"/>
      <c r="OSF43" s="287"/>
      <c r="OSG43" s="287"/>
      <c r="OSH43" s="182"/>
      <c r="OSI43" s="283"/>
      <c r="OSK43" s="132"/>
      <c r="OSL43" s="286"/>
      <c r="OSP43" s="287"/>
      <c r="OSQ43" s="287"/>
      <c r="OSR43" s="288"/>
      <c r="OSS43" s="287"/>
      <c r="OST43" s="287"/>
      <c r="OSU43" s="182"/>
      <c r="OSV43" s="283"/>
      <c r="OSX43" s="132"/>
      <c r="OSY43" s="286"/>
      <c r="OTC43" s="287"/>
      <c r="OTD43" s="287"/>
      <c r="OTE43" s="288"/>
      <c r="OTF43" s="287"/>
      <c r="OTG43" s="287"/>
      <c r="OTH43" s="182"/>
      <c r="OTI43" s="283"/>
      <c r="OTK43" s="132"/>
      <c r="OTL43" s="286"/>
      <c r="OTP43" s="287"/>
      <c r="OTQ43" s="287"/>
      <c r="OTR43" s="288"/>
      <c r="OTS43" s="287"/>
      <c r="OTT43" s="287"/>
      <c r="OTU43" s="182"/>
      <c r="OTV43" s="283"/>
      <c r="OTX43" s="132"/>
      <c r="OTY43" s="286"/>
      <c r="OUC43" s="287"/>
      <c r="OUD43" s="287"/>
      <c r="OUE43" s="288"/>
      <c r="OUF43" s="287"/>
      <c r="OUG43" s="287"/>
      <c r="OUH43" s="182"/>
      <c r="OUI43" s="283"/>
      <c r="OUK43" s="132"/>
      <c r="OUL43" s="286"/>
      <c r="OUP43" s="287"/>
      <c r="OUQ43" s="287"/>
      <c r="OUR43" s="288"/>
      <c r="OUS43" s="287"/>
      <c r="OUT43" s="287"/>
      <c r="OUU43" s="182"/>
      <c r="OUV43" s="283"/>
      <c r="OUX43" s="132"/>
      <c r="OUY43" s="286"/>
      <c r="OVC43" s="287"/>
      <c r="OVD43" s="287"/>
      <c r="OVE43" s="288"/>
      <c r="OVF43" s="287"/>
      <c r="OVG43" s="287"/>
      <c r="OVH43" s="182"/>
      <c r="OVI43" s="283"/>
      <c r="OVK43" s="132"/>
      <c r="OVL43" s="286"/>
      <c r="OVP43" s="287"/>
      <c r="OVQ43" s="287"/>
      <c r="OVR43" s="288"/>
      <c r="OVS43" s="287"/>
      <c r="OVT43" s="287"/>
      <c r="OVU43" s="182"/>
      <c r="OVV43" s="283"/>
      <c r="OVX43" s="132"/>
      <c r="OVY43" s="286"/>
      <c r="OWC43" s="287"/>
      <c r="OWD43" s="287"/>
      <c r="OWE43" s="288"/>
      <c r="OWF43" s="287"/>
      <c r="OWG43" s="287"/>
      <c r="OWH43" s="182"/>
      <c r="OWI43" s="283"/>
      <c r="OWK43" s="132"/>
      <c r="OWL43" s="286"/>
      <c r="OWP43" s="287"/>
      <c r="OWQ43" s="287"/>
      <c r="OWR43" s="288"/>
      <c r="OWS43" s="287"/>
      <c r="OWT43" s="287"/>
      <c r="OWU43" s="182"/>
      <c r="OWV43" s="283"/>
      <c r="OWX43" s="132"/>
      <c r="OWY43" s="286"/>
      <c r="OXC43" s="287"/>
      <c r="OXD43" s="287"/>
      <c r="OXE43" s="288"/>
      <c r="OXF43" s="287"/>
      <c r="OXG43" s="287"/>
      <c r="OXH43" s="182"/>
      <c r="OXI43" s="283"/>
      <c r="OXK43" s="132"/>
      <c r="OXL43" s="286"/>
      <c r="OXP43" s="287"/>
      <c r="OXQ43" s="287"/>
      <c r="OXR43" s="288"/>
      <c r="OXS43" s="287"/>
      <c r="OXT43" s="287"/>
      <c r="OXU43" s="182"/>
      <c r="OXV43" s="283"/>
      <c r="OXX43" s="132"/>
      <c r="OXY43" s="286"/>
      <c r="OYC43" s="287"/>
      <c r="OYD43" s="287"/>
      <c r="OYE43" s="288"/>
      <c r="OYF43" s="287"/>
      <c r="OYG43" s="287"/>
      <c r="OYH43" s="182"/>
      <c r="OYI43" s="283"/>
      <c r="OYK43" s="132"/>
      <c r="OYL43" s="286"/>
      <c r="OYP43" s="287"/>
      <c r="OYQ43" s="287"/>
      <c r="OYR43" s="288"/>
      <c r="OYS43" s="287"/>
      <c r="OYT43" s="287"/>
      <c r="OYU43" s="182"/>
      <c r="OYV43" s="283"/>
      <c r="OYX43" s="132"/>
      <c r="OYY43" s="286"/>
      <c r="OZC43" s="287"/>
      <c r="OZD43" s="287"/>
      <c r="OZE43" s="288"/>
      <c r="OZF43" s="287"/>
      <c r="OZG43" s="287"/>
      <c r="OZH43" s="182"/>
      <c r="OZI43" s="283"/>
      <c r="OZK43" s="132"/>
      <c r="OZL43" s="286"/>
      <c r="OZP43" s="287"/>
      <c r="OZQ43" s="287"/>
      <c r="OZR43" s="288"/>
      <c r="OZS43" s="287"/>
      <c r="OZT43" s="287"/>
      <c r="OZU43" s="182"/>
      <c r="OZV43" s="283"/>
      <c r="OZX43" s="132"/>
      <c r="OZY43" s="286"/>
      <c r="PAC43" s="287"/>
      <c r="PAD43" s="287"/>
      <c r="PAE43" s="288"/>
      <c r="PAF43" s="287"/>
      <c r="PAG43" s="287"/>
      <c r="PAH43" s="182"/>
      <c r="PAI43" s="283"/>
      <c r="PAK43" s="132"/>
      <c r="PAL43" s="286"/>
      <c r="PAP43" s="287"/>
      <c r="PAQ43" s="287"/>
      <c r="PAR43" s="288"/>
      <c r="PAS43" s="287"/>
      <c r="PAT43" s="287"/>
      <c r="PAU43" s="182"/>
      <c r="PAV43" s="283"/>
      <c r="PAX43" s="132"/>
      <c r="PAY43" s="286"/>
      <c r="PBC43" s="287"/>
      <c r="PBD43" s="287"/>
      <c r="PBE43" s="288"/>
      <c r="PBF43" s="287"/>
      <c r="PBG43" s="287"/>
      <c r="PBH43" s="182"/>
      <c r="PBI43" s="283"/>
      <c r="PBK43" s="132"/>
      <c r="PBL43" s="286"/>
      <c r="PBP43" s="287"/>
      <c r="PBQ43" s="287"/>
      <c r="PBR43" s="288"/>
      <c r="PBS43" s="287"/>
      <c r="PBT43" s="287"/>
      <c r="PBU43" s="182"/>
      <c r="PBV43" s="283"/>
      <c r="PBX43" s="132"/>
      <c r="PBY43" s="286"/>
      <c r="PCC43" s="287"/>
      <c r="PCD43" s="287"/>
      <c r="PCE43" s="288"/>
      <c r="PCF43" s="287"/>
      <c r="PCG43" s="287"/>
      <c r="PCH43" s="182"/>
      <c r="PCI43" s="283"/>
      <c r="PCK43" s="132"/>
      <c r="PCL43" s="286"/>
      <c r="PCP43" s="287"/>
      <c r="PCQ43" s="287"/>
      <c r="PCR43" s="288"/>
      <c r="PCS43" s="287"/>
      <c r="PCT43" s="287"/>
      <c r="PCU43" s="182"/>
      <c r="PCV43" s="283"/>
      <c r="PCX43" s="132"/>
      <c r="PCY43" s="286"/>
      <c r="PDC43" s="287"/>
      <c r="PDD43" s="287"/>
      <c r="PDE43" s="288"/>
      <c r="PDF43" s="287"/>
      <c r="PDG43" s="287"/>
      <c r="PDH43" s="182"/>
      <c r="PDI43" s="283"/>
      <c r="PDK43" s="132"/>
      <c r="PDL43" s="286"/>
      <c r="PDP43" s="287"/>
      <c r="PDQ43" s="287"/>
      <c r="PDR43" s="288"/>
      <c r="PDS43" s="287"/>
      <c r="PDT43" s="287"/>
      <c r="PDU43" s="182"/>
      <c r="PDV43" s="283"/>
      <c r="PDX43" s="132"/>
      <c r="PDY43" s="286"/>
      <c r="PEC43" s="287"/>
      <c r="PED43" s="287"/>
      <c r="PEE43" s="288"/>
      <c r="PEF43" s="287"/>
      <c r="PEG43" s="287"/>
      <c r="PEH43" s="182"/>
      <c r="PEI43" s="283"/>
      <c r="PEK43" s="132"/>
      <c r="PEL43" s="286"/>
      <c r="PEP43" s="287"/>
      <c r="PEQ43" s="287"/>
      <c r="PER43" s="288"/>
      <c r="PES43" s="287"/>
      <c r="PET43" s="287"/>
      <c r="PEU43" s="182"/>
      <c r="PEV43" s="283"/>
      <c r="PEX43" s="132"/>
      <c r="PEY43" s="286"/>
      <c r="PFC43" s="287"/>
      <c r="PFD43" s="287"/>
      <c r="PFE43" s="288"/>
      <c r="PFF43" s="287"/>
      <c r="PFG43" s="287"/>
      <c r="PFH43" s="182"/>
      <c r="PFI43" s="283"/>
      <c r="PFK43" s="132"/>
      <c r="PFL43" s="286"/>
      <c r="PFP43" s="287"/>
      <c r="PFQ43" s="287"/>
      <c r="PFR43" s="288"/>
      <c r="PFS43" s="287"/>
      <c r="PFT43" s="287"/>
      <c r="PFU43" s="182"/>
      <c r="PFV43" s="283"/>
      <c r="PFX43" s="132"/>
      <c r="PFY43" s="286"/>
      <c r="PGC43" s="287"/>
      <c r="PGD43" s="287"/>
      <c r="PGE43" s="288"/>
      <c r="PGF43" s="287"/>
      <c r="PGG43" s="287"/>
      <c r="PGH43" s="182"/>
      <c r="PGI43" s="283"/>
      <c r="PGK43" s="132"/>
      <c r="PGL43" s="286"/>
      <c r="PGP43" s="287"/>
      <c r="PGQ43" s="287"/>
      <c r="PGR43" s="288"/>
      <c r="PGS43" s="287"/>
      <c r="PGT43" s="287"/>
      <c r="PGU43" s="182"/>
      <c r="PGV43" s="283"/>
      <c r="PGX43" s="132"/>
      <c r="PGY43" s="286"/>
      <c r="PHC43" s="287"/>
      <c r="PHD43" s="287"/>
      <c r="PHE43" s="288"/>
      <c r="PHF43" s="287"/>
      <c r="PHG43" s="287"/>
      <c r="PHH43" s="182"/>
      <c r="PHI43" s="283"/>
      <c r="PHK43" s="132"/>
      <c r="PHL43" s="286"/>
      <c r="PHP43" s="287"/>
      <c r="PHQ43" s="287"/>
      <c r="PHR43" s="288"/>
      <c r="PHS43" s="287"/>
      <c r="PHT43" s="287"/>
      <c r="PHU43" s="182"/>
      <c r="PHV43" s="283"/>
      <c r="PHX43" s="132"/>
      <c r="PHY43" s="286"/>
      <c r="PIC43" s="287"/>
      <c r="PID43" s="287"/>
      <c r="PIE43" s="288"/>
      <c r="PIF43" s="287"/>
      <c r="PIG43" s="287"/>
      <c r="PIH43" s="182"/>
      <c r="PII43" s="283"/>
      <c r="PIK43" s="132"/>
      <c r="PIL43" s="286"/>
      <c r="PIP43" s="287"/>
      <c r="PIQ43" s="287"/>
      <c r="PIR43" s="288"/>
      <c r="PIS43" s="287"/>
      <c r="PIT43" s="287"/>
      <c r="PIU43" s="182"/>
      <c r="PIV43" s="283"/>
      <c r="PIX43" s="132"/>
      <c r="PIY43" s="286"/>
      <c r="PJC43" s="287"/>
      <c r="PJD43" s="287"/>
      <c r="PJE43" s="288"/>
      <c r="PJF43" s="287"/>
      <c r="PJG43" s="287"/>
      <c r="PJH43" s="182"/>
      <c r="PJI43" s="283"/>
      <c r="PJK43" s="132"/>
      <c r="PJL43" s="286"/>
      <c r="PJP43" s="287"/>
      <c r="PJQ43" s="287"/>
      <c r="PJR43" s="288"/>
      <c r="PJS43" s="287"/>
      <c r="PJT43" s="287"/>
      <c r="PJU43" s="182"/>
      <c r="PJV43" s="283"/>
      <c r="PJX43" s="132"/>
      <c r="PJY43" s="286"/>
      <c r="PKC43" s="287"/>
      <c r="PKD43" s="287"/>
      <c r="PKE43" s="288"/>
      <c r="PKF43" s="287"/>
      <c r="PKG43" s="287"/>
      <c r="PKH43" s="182"/>
      <c r="PKI43" s="283"/>
      <c r="PKK43" s="132"/>
      <c r="PKL43" s="286"/>
      <c r="PKP43" s="287"/>
      <c r="PKQ43" s="287"/>
      <c r="PKR43" s="288"/>
      <c r="PKS43" s="287"/>
      <c r="PKT43" s="287"/>
      <c r="PKU43" s="182"/>
      <c r="PKV43" s="283"/>
      <c r="PKX43" s="132"/>
      <c r="PKY43" s="286"/>
      <c r="PLC43" s="287"/>
      <c r="PLD43" s="287"/>
      <c r="PLE43" s="288"/>
      <c r="PLF43" s="287"/>
      <c r="PLG43" s="287"/>
      <c r="PLH43" s="182"/>
      <c r="PLI43" s="283"/>
      <c r="PLK43" s="132"/>
      <c r="PLL43" s="286"/>
      <c r="PLP43" s="287"/>
      <c r="PLQ43" s="287"/>
      <c r="PLR43" s="288"/>
      <c r="PLS43" s="287"/>
      <c r="PLT43" s="287"/>
      <c r="PLU43" s="182"/>
      <c r="PLV43" s="283"/>
      <c r="PLX43" s="132"/>
      <c r="PLY43" s="286"/>
      <c r="PMC43" s="287"/>
      <c r="PMD43" s="287"/>
      <c r="PME43" s="288"/>
      <c r="PMF43" s="287"/>
      <c r="PMG43" s="287"/>
      <c r="PMH43" s="182"/>
      <c r="PMI43" s="283"/>
      <c r="PMK43" s="132"/>
      <c r="PML43" s="286"/>
      <c r="PMP43" s="287"/>
      <c r="PMQ43" s="287"/>
      <c r="PMR43" s="288"/>
      <c r="PMS43" s="287"/>
      <c r="PMT43" s="287"/>
      <c r="PMU43" s="182"/>
      <c r="PMV43" s="283"/>
      <c r="PMX43" s="132"/>
      <c r="PMY43" s="286"/>
      <c r="PNC43" s="287"/>
      <c r="PND43" s="287"/>
      <c r="PNE43" s="288"/>
      <c r="PNF43" s="287"/>
      <c r="PNG43" s="287"/>
      <c r="PNH43" s="182"/>
      <c r="PNI43" s="283"/>
      <c r="PNK43" s="132"/>
      <c r="PNL43" s="286"/>
      <c r="PNP43" s="287"/>
      <c r="PNQ43" s="287"/>
      <c r="PNR43" s="288"/>
      <c r="PNS43" s="287"/>
      <c r="PNT43" s="287"/>
      <c r="PNU43" s="182"/>
      <c r="PNV43" s="283"/>
      <c r="PNX43" s="132"/>
      <c r="PNY43" s="286"/>
      <c r="POC43" s="287"/>
      <c r="POD43" s="287"/>
      <c r="POE43" s="288"/>
      <c r="POF43" s="287"/>
      <c r="POG43" s="287"/>
      <c r="POH43" s="182"/>
      <c r="POI43" s="283"/>
      <c r="POK43" s="132"/>
      <c r="POL43" s="286"/>
      <c r="POP43" s="287"/>
      <c r="POQ43" s="287"/>
      <c r="POR43" s="288"/>
      <c r="POS43" s="287"/>
      <c r="POT43" s="287"/>
      <c r="POU43" s="182"/>
      <c r="POV43" s="283"/>
      <c r="POX43" s="132"/>
      <c r="POY43" s="286"/>
      <c r="PPC43" s="287"/>
      <c r="PPD43" s="287"/>
      <c r="PPE43" s="288"/>
      <c r="PPF43" s="287"/>
      <c r="PPG43" s="287"/>
      <c r="PPH43" s="182"/>
      <c r="PPI43" s="283"/>
      <c r="PPK43" s="132"/>
      <c r="PPL43" s="286"/>
      <c r="PPP43" s="287"/>
      <c r="PPQ43" s="287"/>
      <c r="PPR43" s="288"/>
      <c r="PPS43" s="287"/>
      <c r="PPT43" s="287"/>
      <c r="PPU43" s="182"/>
      <c r="PPV43" s="283"/>
      <c r="PPX43" s="132"/>
      <c r="PPY43" s="286"/>
      <c r="PQC43" s="287"/>
      <c r="PQD43" s="287"/>
      <c r="PQE43" s="288"/>
      <c r="PQF43" s="287"/>
      <c r="PQG43" s="287"/>
      <c r="PQH43" s="182"/>
      <c r="PQI43" s="283"/>
      <c r="PQK43" s="132"/>
      <c r="PQL43" s="286"/>
      <c r="PQP43" s="287"/>
      <c r="PQQ43" s="287"/>
      <c r="PQR43" s="288"/>
      <c r="PQS43" s="287"/>
      <c r="PQT43" s="287"/>
      <c r="PQU43" s="182"/>
      <c r="PQV43" s="283"/>
      <c r="PQX43" s="132"/>
      <c r="PQY43" s="286"/>
      <c r="PRC43" s="287"/>
      <c r="PRD43" s="287"/>
      <c r="PRE43" s="288"/>
      <c r="PRF43" s="287"/>
      <c r="PRG43" s="287"/>
      <c r="PRH43" s="182"/>
      <c r="PRI43" s="283"/>
      <c r="PRK43" s="132"/>
      <c r="PRL43" s="286"/>
      <c r="PRP43" s="287"/>
      <c r="PRQ43" s="287"/>
      <c r="PRR43" s="288"/>
      <c r="PRS43" s="287"/>
      <c r="PRT43" s="287"/>
      <c r="PRU43" s="182"/>
      <c r="PRV43" s="283"/>
      <c r="PRX43" s="132"/>
      <c r="PRY43" s="286"/>
      <c r="PSC43" s="287"/>
      <c r="PSD43" s="287"/>
      <c r="PSE43" s="288"/>
      <c r="PSF43" s="287"/>
      <c r="PSG43" s="287"/>
      <c r="PSH43" s="182"/>
      <c r="PSI43" s="283"/>
      <c r="PSK43" s="132"/>
      <c r="PSL43" s="286"/>
      <c r="PSP43" s="287"/>
      <c r="PSQ43" s="287"/>
      <c r="PSR43" s="288"/>
      <c r="PSS43" s="287"/>
      <c r="PST43" s="287"/>
      <c r="PSU43" s="182"/>
      <c r="PSV43" s="283"/>
      <c r="PSX43" s="132"/>
      <c r="PSY43" s="286"/>
      <c r="PTC43" s="287"/>
      <c r="PTD43" s="287"/>
      <c r="PTE43" s="288"/>
      <c r="PTF43" s="287"/>
      <c r="PTG43" s="287"/>
      <c r="PTH43" s="182"/>
      <c r="PTI43" s="283"/>
      <c r="PTK43" s="132"/>
      <c r="PTL43" s="286"/>
      <c r="PTP43" s="287"/>
      <c r="PTQ43" s="287"/>
      <c r="PTR43" s="288"/>
      <c r="PTS43" s="287"/>
      <c r="PTT43" s="287"/>
      <c r="PTU43" s="182"/>
      <c r="PTV43" s="283"/>
      <c r="PTX43" s="132"/>
      <c r="PTY43" s="286"/>
      <c r="PUC43" s="287"/>
      <c r="PUD43" s="287"/>
      <c r="PUE43" s="288"/>
      <c r="PUF43" s="287"/>
      <c r="PUG43" s="287"/>
      <c r="PUH43" s="182"/>
      <c r="PUI43" s="283"/>
      <c r="PUK43" s="132"/>
      <c r="PUL43" s="286"/>
      <c r="PUP43" s="287"/>
      <c r="PUQ43" s="287"/>
      <c r="PUR43" s="288"/>
      <c r="PUS43" s="287"/>
      <c r="PUT43" s="287"/>
      <c r="PUU43" s="182"/>
      <c r="PUV43" s="283"/>
      <c r="PUX43" s="132"/>
      <c r="PUY43" s="286"/>
      <c r="PVC43" s="287"/>
      <c r="PVD43" s="287"/>
      <c r="PVE43" s="288"/>
      <c r="PVF43" s="287"/>
      <c r="PVG43" s="287"/>
      <c r="PVH43" s="182"/>
      <c r="PVI43" s="283"/>
      <c r="PVK43" s="132"/>
      <c r="PVL43" s="286"/>
      <c r="PVP43" s="287"/>
      <c r="PVQ43" s="287"/>
      <c r="PVR43" s="288"/>
      <c r="PVS43" s="287"/>
      <c r="PVT43" s="287"/>
      <c r="PVU43" s="182"/>
      <c r="PVV43" s="283"/>
      <c r="PVX43" s="132"/>
      <c r="PVY43" s="286"/>
      <c r="PWC43" s="287"/>
      <c r="PWD43" s="287"/>
      <c r="PWE43" s="288"/>
      <c r="PWF43" s="287"/>
      <c r="PWG43" s="287"/>
      <c r="PWH43" s="182"/>
      <c r="PWI43" s="283"/>
      <c r="PWK43" s="132"/>
      <c r="PWL43" s="286"/>
      <c r="PWP43" s="287"/>
      <c r="PWQ43" s="287"/>
      <c r="PWR43" s="288"/>
      <c r="PWS43" s="287"/>
      <c r="PWT43" s="287"/>
      <c r="PWU43" s="182"/>
      <c r="PWV43" s="283"/>
      <c r="PWX43" s="132"/>
      <c r="PWY43" s="286"/>
      <c r="PXC43" s="287"/>
      <c r="PXD43" s="287"/>
      <c r="PXE43" s="288"/>
      <c r="PXF43" s="287"/>
      <c r="PXG43" s="287"/>
      <c r="PXH43" s="182"/>
      <c r="PXI43" s="283"/>
      <c r="PXK43" s="132"/>
      <c r="PXL43" s="286"/>
      <c r="PXP43" s="287"/>
      <c r="PXQ43" s="287"/>
      <c r="PXR43" s="288"/>
      <c r="PXS43" s="287"/>
      <c r="PXT43" s="287"/>
      <c r="PXU43" s="182"/>
      <c r="PXV43" s="283"/>
      <c r="PXX43" s="132"/>
      <c r="PXY43" s="286"/>
      <c r="PYC43" s="287"/>
      <c r="PYD43" s="287"/>
      <c r="PYE43" s="288"/>
      <c r="PYF43" s="287"/>
      <c r="PYG43" s="287"/>
      <c r="PYH43" s="182"/>
      <c r="PYI43" s="283"/>
      <c r="PYK43" s="132"/>
      <c r="PYL43" s="286"/>
      <c r="PYP43" s="287"/>
      <c r="PYQ43" s="287"/>
      <c r="PYR43" s="288"/>
      <c r="PYS43" s="287"/>
      <c r="PYT43" s="287"/>
      <c r="PYU43" s="182"/>
      <c r="PYV43" s="283"/>
      <c r="PYX43" s="132"/>
      <c r="PYY43" s="286"/>
      <c r="PZC43" s="287"/>
      <c r="PZD43" s="287"/>
      <c r="PZE43" s="288"/>
      <c r="PZF43" s="287"/>
      <c r="PZG43" s="287"/>
      <c r="PZH43" s="182"/>
      <c r="PZI43" s="283"/>
      <c r="PZK43" s="132"/>
      <c r="PZL43" s="286"/>
      <c r="PZP43" s="287"/>
      <c r="PZQ43" s="287"/>
      <c r="PZR43" s="288"/>
      <c r="PZS43" s="287"/>
      <c r="PZT43" s="287"/>
      <c r="PZU43" s="182"/>
      <c r="PZV43" s="283"/>
      <c r="PZX43" s="132"/>
      <c r="PZY43" s="286"/>
      <c r="QAC43" s="287"/>
      <c r="QAD43" s="287"/>
      <c r="QAE43" s="288"/>
      <c r="QAF43" s="287"/>
      <c r="QAG43" s="287"/>
      <c r="QAH43" s="182"/>
      <c r="QAI43" s="283"/>
      <c r="QAK43" s="132"/>
      <c r="QAL43" s="286"/>
      <c r="QAP43" s="287"/>
      <c r="QAQ43" s="287"/>
      <c r="QAR43" s="288"/>
      <c r="QAS43" s="287"/>
      <c r="QAT43" s="287"/>
      <c r="QAU43" s="182"/>
      <c r="QAV43" s="283"/>
      <c r="QAX43" s="132"/>
      <c r="QAY43" s="286"/>
      <c r="QBC43" s="287"/>
      <c r="QBD43" s="287"/>
      <c r="QBE43" s="288"/>
      <c r="QBF43" s="287"/>
      <c r="QBG43" s="287"/>
      <c r="QBH43" s="182"/>
      <c r="QBI43" s="283"/>
      <c r="QBK43" s="132"/>
      <c r="QBL43" s="286"/>
      <c r="QBP43" s="287"/>
      <c r="QBQ43" s="287"/>
      <c r="QBR43" s="288"/>
      <c r="QBS43" s="287"/>
      <c r="QBT43" s="287"/>
      <c r="QBU43" s="182"/>
      <c r="QBV43" s="283"/>
      <c r="QBX43" s="132"/>
      <c r="QBY43" s="286"/>
      <c r="QCC43" s="287"/>
      <c r="QCD43" s="287"/>
      <c r="QCE43" s="288"/>
      <c r="QCF43" s="287"/>
      <c r="QCG43" s="287"/>
      <c r="QCH43" s="182"/>
      <c r="QCI43" s="283"/>
      <c r="QCK43" s="132"/>
      <c r="QCL43" s="286"/>
      <c r="QCP43" s="287"/>
      <c r="QCQ43" s="287"/>
      <c r="QCR43" s="288"/>
      <c r="QCS43" s="287"/>
      <c r="QCT43" s="287"/>
      <c r="QCU43" s="182"/>
      <c r="QCV43" s="283"/>
      <c r="QCX43" s="132"/>
      <c r="QCY43" s="286"/>
      <c r="QDC43" s="287"/>
      <c r="QDD43" s="287"/>
      <c r="QDE43" s="288"/>
      <c r="QDF43" s="287"/>
      <c r="QDG43" s="287"/>
      <c r="QDH43" s="182"/>
      <c r="QDI43" s="283"/>
      <c r="QDK43" s="132"/>
      <c r="QDL43" s="286"/>
      <c r="QDP43" s="287"/>
      <c r="QDQ43" s="287"/>
      <c r="QDR43" s="288"/>
      <c r="QDS43" s="287"/>
      <c r="QDT43" s="287"/>
      <c r="QDU43" s="182"/>
      <c r="QDV43" s="283"/>
      <c r="QDX43" s="132"/>
      <c r="QDY43" s="286"/>
      <c r="QEC43" s="287"/>
      <c r="QED43" s="287"/>
      <c r="QEE43" s="288"/>
      <c r="QEF43" s="287"/>
      <c r="QEG43" s="287"/>
      <c r="QEH43" s="182"/>
      <c r="QEI43" s="283"/>
      <c r="QEK43" s="132"/>
      <c r="QEL43" s="286"/>
      <c r="QEP43" s="287"/>
      <c r="QEQ43" s="287"/>
      <c r="QER43" s="288"/>
      <c r="QES43" s="287"/>
      <c r="QET43" s="287"/>
      <c r="QEU43" s="182"/>
      <c r="QEV43" s="283"/>
      <c r="QEX43" s="132"/>
      <c r="QEY43" s="286"/>
      <c r="QFC43" s="287"/>
      <c r="QFD43" s="287"/>
      <c r="QFE43" s="288"/>
      <c r="QFF43" s="287"/>
      <c r="QFG43" s="287"/>
      <c r="QFH43" s="182"/>
      <c r="QFI43" s="283"/>
      <c r="QFK43" s="132"/>
      <c r="QFL43" s="286"/>
      <c r="QFP43" s="287"/>
      <c r="QFQ43" s="287"/>
      <c r="QFR43" s="288"/>
      <c r="QFS43" s="287"/>
      <c r="QFT43" s="287"/>
      <c r="QFU43" s="182"/>
      <c r="QFV43" s="283"/>
      <c r="QFX43" s="132"/>
      <c r="QFY43" s="286"/>
      <c r="QGC43" s="287"/>
      <c r="QGD43" s="287"/>
      <c r="QGE43" s="288"/>
      <c r="QGF43" s="287"/>
      <c r="QGG43" s="287"/>
      <c r="QGH43" s="182"/>
      <c r="QGI43" s="283"/>
      <c r="QGK43" s="132"/>
      <c r="QGL43" s="286"/>
      <c r="QGP43" s="287"/>
      <c r="QGQ43" s="287"/>
      <c r="QGR43" s="288"/>
      <c r="QGS43" s="287"/>
      <c r="QGT43" s="287"/>
      <c r="QGU43" s="182"/>
      <c r="QGV43" s="283"/>
      <c r="QGX43" s="132"/>
      <c r="QGY43" s="286"/>
      <c r="QHC43" s="287"/>
      <c r="QHD43" s="287"/>
      <c r="QHE43" s="288"/>
      <c r="QHF43" s="287"/>
      <c r="QHG43" s="287"/>
      <c r="QHH43" s="182"/>
      <c r="QHI43" s="283"/>
      <c r="QHK43" s="132"/>
      <c r="QHL43" s="286"/>
      <c r="QHP43" s="287"/>
      <c r="QHQ43" s="287"/>
      <c r="QHR43" s="288"/>
      <c r="QHS43" s="287"/>
      <c r="QHT43" s="287"/>
      <c r="QHU43" s="182"/>
      <c r="QHV43" s="283"/>
      <c r="QHX43" s="132"/>
      <c r="QHY43" s="286"/>
      <c r="QIC43" s="287"/>
      <c r="QID43" s="287"/>
      <c r="QIE43" s="288"/>
      <c r="QIF43" s="287"/>
      <c r="QIG43" s="287"/>
      <c r="QIH43" s="182"/>
      <c r="QII43" s="283"/>
      <c r="QIK43" s="132"/>
      <c r="QIL43" s="286"/>
      <c r="QIP43" s="287"/>
      <c r="QIQ43" s="287"/>
      <c r="QIR43" s="288"/>
      <c r="QIS43" s="287"/>
      <c r="QIT43" s="287"/>
      <c r="QIU43" s="182"/>
      <c r="QIV43" s="283"/>
      <c r="QIX43" s="132"/>
      <c r="QIY43" s="286"/>
      <c r="QJC43" s="287"/>
      <c r="QJD43" s="287"/>
      <c r="QJE43" s="288"/>
      <c r="QJF43" s="287"/>
      <c r="QJG43" s="287"/>
      <c r="QJH43" s="182"/>
      <c r="QJI43" s="283"/>
      <c r="QJK43" s="132"/>
      <c r="QJL43" s="286"/>
      <c r="QJP43" s="287"/>
      <c r="QJQ43" s="287"/>
      <c r="QJR43" s="288"/>
      <c r="QJS43" s="287"/>
      <c r="QJT43" s="287"/>
      <c r="QJU43" s="182"/>
      <c r="QJV43" s="283"/>
      <c r="QJX43" s="132"/>
      <c r="QJY43" s="286"/>
      <c r="QKC43" s="287"/>
      <c r="QKD43" s="287"/>
      <c r="QKE43" s="288"/>
      <c r="QKF43" s="287"/>
      <c r="QKG43" s="287"/>
      <c r="QKH43" s="182"/>
      <c r="QKI43" s="283"/>
      <c r="QKK43" s="132"/>
      <c r="QKL43" s="286"/>
      <c r="QKP43" s="287"/>
      <c r="QKQ43" s="287"/>
      <c r="QKR43" s="288"/>
      <c r="QKS43" s="287"/>
      <c r="QKT43" s="287"/>
      <c r="QKU43" s="182"/>
      <c r="QKV43" s="283"/>
      <c r="QKX43" s="132"/>
      <c r="QKY43" s="286"/>
      <c r="QLC43" s="287"/>
      <c r="QLD43" s="287"/>
      <c r="QLE43" s="288"/>
      <c r="QLF43" s="287"/>
      <c r="QLG43" s="287"/>
      <c r="QLH43" s="182"/>
      <c r="QLI43" s="283"/>
      <c r="QLK43" s="132"/>
      <c r="QLL43" s="286"/>
      <c r="QLP43" s="287"/>
      <c r="QLQ43" s="287"/>
      <c r="QLR43" s="288"/>
      <c r="QLS43" s="287"/>
      <c r="QLT43" s="287"/>
      <c r="QLU43" s="182"/>
      <c r="QLV43" s="283"/>
      <c r="QLX43" s="132"/>
      <c r="QLY43" s="286"/>
      <c r="QMC43" s="287"/>
      <c r="QMD43" s="287"/>
      <c r="QME43" s="288"/>
      <c r="QMF43" s="287"/>
      <c r="QMG43" s="287"/>
      <c r="QMH43" s="182"/>
      <c r="QMI43" s="283"/>
      <c r="QMK43" s="132"/>
      <c r="QML43" s="286"/>
      <c r="QMP43" s="287"/>
      <c r="QMQ43" s="287"/>
      <c r="QMR43" s="288"/>
      <c r="QMS43" s="287"/>
      <c r="QMT43" s="287"/>
      <c r="QMU43" s="182"/>
      <c r="QMV43" s="283"/>
      <c r="QMX43" s="132"/>
      <c r="QMY43" s="286"/>
      <c r="QNC43" s="287"/>
      <c r="QND43" s="287"/>
      <c r="QNE43" s="288"/>
      <c r="QNF43" s="287"/>
      <c r="QNG43" s="287"/>
      <c r="QNH43" s="182"/>
      <c r="QNI43" s="283"/>
      <c r="QNK43" s="132"/>
      <c r="QNL43" s="286"/>
      <c r="QNP43" s="287"/>
      <c r="QNQ43" s="287"/>
      <c r="QNR43" s="288"/>
      <c r="QNS43" s="287"/>
      <c r="QNT43" s="287"/>
      <c r="QNU43" s="182"/>
      <c r="QNV43" s="283"/>
      <c r="QNX43" s="132"/>
      <c r="QNY43" s="286"/>
      <c r="QOC43" s="287"/>
      <c r="QOD43" s="287"/>
      <c r="QOE43" s="288"/>
      <c r="QOF43" s="287"/>
      <c r="QOG43" s="287"/>
      <c r="QOH43" s="182"/>
      <c r="QOI43" s="283"/>
      <c r="QOK43" s="132"/>
      <c r="QOL43" s="286"/>
      <c r="QOP43" s="287"/>
      <c r="QOQ43" s="287"/>
      <c r="QOR43" s="288"/>
      <c r="QOS43" s="287"/>
      <c r="QOT43" s="287"/>
      <c r="QOU43" s="182"/>
      <c r="QOV43" s="283"/>
      <c r="QOX43" s="132"/>
      <c r="QOY43" s="286"/>
      <c r="QPC43" s="287"/>
      <c r="QPD43" s="287"/>
      <c r="QPE43" s="288"/>
      <c r="QPF43" s="287"/>
      <c r="QPG43" s="287"/>
      <c r="QPH43" s="182"/>
      <c r="QPI43" s="283"/>
      <c r="QPK43" s="132"/>
      <c r="QPL43" s="286"/>
      <c r="QPP43" s="287"/>
      <c r="QPQ43" s="287"/>
      <c r="QPR43" s="288"/>
      <c r="QPS43" s="287"/>
      <c r="QPT43" s="287"/>
      <c r="QPU43" s="182"/>
      <c r="QPV43" s="283"/>
      <c r="QPX43" s="132"/>
      <c r="QPY43" s="286"/>
      <c r="QQC43" s="287"/>
      <c r="QQD43" s="287"/>
      <c r="QQE43" s="288"/>
      <c r="QQF43" s="287"/>
      <c r="QQG43" s="287"/>
      <c r="QQH43" s="182"/>
      <c r="QQI43" s="283"/>
      <c r="QQK43" s="132"/>
      <c r="QQL43" s="286"/>
      <c r="QQP43" s="287"/>
      <c r="QQQ43" s="287"/>
      <c r="QQR43" s="288"/>
      <c r="QQS43" s="287"/>
      <c r="QQT43" s="287"/>
      <c r="QQU43" s="182"/>
      <c r="QQV43" s="283"/>
      <c r="QQX43" s="132"/>
      <c r="QQY43" s="286"/>
      <c r="QRC43" s="287"/>
      <c r="QRD43" s="287"/>
      <c r="QRE43" s="288"/>
      <c r="QRF43" s="287"/>
      <c r="QRG43" s="287"/>
      <c r="QRH43" s="182"/>
      <c r="QRI43" s="283"/>
      <c r="QRK43" s="132"/>
      <c r="QRL43" s="286"/>
      <c r="QRP43" s="287"/>
      <c r="QRQ43" s="287"/>
      <c r="QRR43" s="288"/>
      <c r="QRS43" s="287"/>
      <c r="QRT43" s="287"/>
      <c r="QRU43" s="182"/>
      <c r="QRV43" s="283"/>
      <c r="QRX43" s="132"/>
      <c r="QRY43" s="286"/>
      <c r="QSC43" s="287"/>
      <c r="QSD43" s="287"/>
      <c r="QSE43" s="288"/>
      <c r="QSF43" s="287"/>
      <c r="QSG43" s="287"/>
      <c r="QSH43" s="182"/>
      <c r="QSI43" s="283"/>
      <c r="QSK43" s="132"/>
      <c r="QSL43" s="286"/>
      <c r="QSP43" s="287"/>
      <c r="QSQ43" s="287"/>
      <c r="QSR43" s="288"/>
      <c r="QSS43" s="287"/>
      <c r="QST43" s="287"/>
      <c r="QSU43" s="182"/>
      <c r="QSV43" s="283"/>
      <c r="QSX43" s="132"/>
      <c r="QSY43" s="286"/>
      <c r="QTC43" s="287"/>
      <c r="QTD43" s="287"/>
      <c r="QTE43" s="288"/>
      <c r="QTF43" s="287"/>
      <c r="QTG43" s="287"/>
      <c r="QTH43" s="182"/>
      <c r="QTI43" s="283"/>
      <c r="QTK43" s="132"/>
      <c r="QTL43" s="286"/>
      <c r="QTP43" s="287"/>
      <c r="QTQ43" s="287"/>
      <c r="QTR43" s="288"/>
      <c r="QTS43" s="287"/>
      <c r="QTT43" s="287"/>
      <c r="QTU43" s="182"/>
      <c r="QTV43" s="283"/>
      <c r="QTX43" s="132"/>
      <c r="QTY43" s="286"/>
      <c r="QUC43" s="287"/>
      <c r="QUD43" s="287"/>
      <c r="QUE43" s="288"/>
      <c r="QUF43" s="287"/>
      <c r="QUG43" s="287"/>
      <c r="QUH43" s="182"/>
      <c r="QUI43" s="283"/>
      <c r="QUK43" s="132"/>
      <c r="QUL43" s="286"/>
      <c r="QUP43" s="287"/>
      <c r="QUQ43" s="287"/>
      <c r="QUR43" s="288"/>
      <c r="QUS43" s="287"/>
      <c r="QUT43" s="287"/>
      <c r="QUU43" s="182"/>
      <c r="QUV43" s="283"/>
      <c r="QUX43" s="132"/>
      <c r="QUY43" s="286"/>
      <c r="QVC43" s="287"/>
      <c r="QVD43" s="287"/>
      <c r="QVE43" s="288"/>
      <c r="QVF43" s="287"/>
      <c r="QVG43" s="287"/>
      <c r="QVH43" s="182"/>
      <c r="QVI43" s="283"/>
      <c r="QVK43" s="132"/>
      <c r="QVL43" s="286"/>
      <c r="QVP43" s="287"/>
      <c r="QVQ43" s="287"/>
      <c r="QVR43" s="288"/>
      <c r="QVS43" s="287"/>
      <c r="QVT43" s="287"/>
      <c r="QVU43" s="182"/>
      <c r="QVV43" s="283"/>
      <c r="QVX43" s="132"/>
      <c r="QVY43" s="286"/>
      <c r="QWC43" s="287"/>
      <c r="QWD43" s="287"/>
      <c r="QWE43" s="288"/>
      <c r="QWF43" s="287"/>
      <c r="QWG43" s="287"/>
      <c r="QWH43" s="182"/>
      <c r="QWI43" s="283"/>
      <c r="QWK43" s="132"/>
      <c r="QWL43" s="286"/>
      <c r="QWP43" s="287"/>
      <c r="QWQ43" s="287"/>
      <c r="QWR43" s="288"/>
      <c r="QWS43" s="287"/>
      <c r="QWT43" s="287"/>
      <c r="QWU43" s="182"/>
      <c r="QWV43" s="283"/>
      <c r="QWX43" s="132"/>
      <c r="QWY43" s="286"/>
      <c r="QXC43" s="287"/>
      <c r="QXD43" s="287"/>
      <c r="QXE43" s="288"/>
      <c r="QXF43" s="287"/>
      <c r="QXG43" s="287"/>
      <c r="QXH43" s="182"/>
      <c r="QXI43" s="283"/>
      <c r="QXK43" s="132"/>
      <c r="QXL43" s="286"/>
      <c r="QXP43" s="287"/>
      <c r="QXQ43" s="287"/>
      <c r="QXR43" s="288"/>
      <c r="QXS43" s="287"/>
      <c r="QXT43" s="287"/>
      <c r="QXU43" s="182"/>
      <c r="QXV43" s="283"/>
      <c r="QXX43" s="132"/>
      <c r="QXY43" s="286"/>
      <c r="QYC43" s="287"/>
      <c r="QYD43" s="287"/>
      <c r="QYE43" s="288"/>
      <c r="QYF43" s="287"/>
      <c r="QYG43" s="287"/>
      <c r="QYH43" s="182"/>
      <c r="QYI43" s="283"/>
      <c r="QYK43" s="132"/>
      <c r="QYL43" s="286"/>
      <c r="QYP43" s="287"/>
      <c r="QYQ43" s="287"/>
      <c r="QYR43" s="288"/>
      <c r="QYS43" s="287"/>
      <c r="QYT43" s="287"/>
      <c r="QYU43" s="182"/>
      <c r="QYV43" s="283"/>
      <c r="QYX43" s="132"/>
      <c r="QYY43" s="286"/>
      <c r="QZC43" s="287"/>
      <c r="QZD43" s="287"/>
      <c r="QZE43" s="288"/>
      <c r="QZF43" s="287"/>
      <c r="QZG43" s="287"/>
      <c r="QZH43" s="182"/>
      <c r="QZI43" s="283"/>
      <c r="QZK43" s="132"/>
      <c r="QZL43" s="286"/>
      <c r="QZP43" s="287"/>
      <c r="QZQ43" s="287"/>
      <c r="QZR43" s="288"/>
      <c r="QZS43" s="287"/>
      <c r="QZT43" s="287"/>
      <c r="QZU43" s="182"/>
      <c r="QZV43" s="283"/>
      <c r="QZX43" s="132"/>
      <c r="QZY43" s="286"/>
      <c r="RAC43" s="287"/>
      <c r="RAD43" s="287"/>
      <c r="RAE43" s="288"/>
      <c r="RAF43" s="287"/>
      <c r="RAG43" s="287"/>
      <c r="RAH43" s="182"/>
      <c r="RAI43" s="283"/>
      <c r="RAK43" s="132"/>
      <c r="RAL43" s="286"/>
      <c r="RAP43" s="287"/>
      <c r="RAQ43" s="287"/>
      <c r="RAR43" s="288"/>
      <c r="RAS43" s="287"/>
      <c r="RAT43" s="287"/>
      <c r="RAU43" s="182"/>
      <c r="RAV43" s="283"/>
      <c r="RAX43" s="132"/>
      <c r="RAY43" s="286"/>
      <c r="RBC43" s="287"/>
      <c r="RBD43" s="287"/>
      <c r="RBE43" s="288"/>
      <c r="RBF43" s="287"/>
      <c r="RBG43" s="287"/>
      <c r="RBH43" s="182"/>
      <c r="RBI43" s="283"/>
      <c r="RBK43" s="132"/>
      <c r="RBL43" s="286"/>
      <c r="RBP43" s="287"/>
      <c r="RBQ43" s="287"/>
      <c r="RBR43" s="288"/>
      <c r="RBS43" s="287"/>
      <c r="RBT43" s="287"/>
      <c r="RBU43" s="182"/>
      <c r="RBV43" s="283"/>
      <c r="RBX43" s="132"/>
      <c r="RBY43" s="286"/>
      <c r="RCC43" s="287"/>
      <c r="RCD43" s="287"/>
      <c r="RCE43" s="288"/>
      <c r="RCF43" s="287"/>
      <c r="RCG43" s="287"/>
      <c r="RCH43" s="182"/>
      <c r="RCI43" s="283"/>
      <c r="RCK43" s="132"/>
      <c r="RCL43" s="286"/>
      <c r="RCP43" s="287"/>
      <c r="RCQ43" s="287"/>
      <c r="RCR43" s="288"/>
      <c r="RCS43" s="287"/>
      <c r="RCT43" s="287"/>
      <c r="RCU43" s="182"/>
      <c r="RCV43" s="283"/>
      <c r="RCX43" s="132"/>
      <c r="RCY43" s="286"/>
      <c r="RDC43" s="287"/>
      <c r="RDD43" s="287"/>
      <c r="RDE43" s="288"/>
      <c r="RDF43" s="287"/>
      <c r="RDG43" s="287"/>
      <c r="RDH43" s="182"/>
      <c r="RDI43" s="283"/>
      <c r="RDK43" s="132"/>
      <c r="RDL43" s="286"/>
      <c r="RDP43" s="287"/>
      <c r="RDQ43" s="287"/>
      <c r="RDR43" s="288"/>
      <c r="RDS43" s="287"/>
      <c r="RDT43" s="287"/>
      <c r="RDU43" s="182"/>
      <c r="RDV43" s="283"/>
      <c r="RDX43" s="132"/>
      <c r="RDY43" s="286"/>
      <c r="REC43" s="287"/>
      <c r="RED43" s="287"/>
      <c r="REE43" s="288"/>
      <c r="REF43" s="287"/>
      <c r="REG43" s="287"/>
      <c r="REH43" s="182"/>
      <c r="REI43" s="283"/>
      <c r="REK43" s="132"/>
      <c r="REL43" s="286"/>
      <c r="REP43" s="287"/>
      <c r="REQ43" s="287"/>
      <c r="RER43" s="288"/>
      <c r="RES43" s="287"/>
      <c r="RET43" s="287"/>
      <c r="REU43" s="182"/>
      <c r="REV43" s="283"/>
      <c r="REX43" s="132"/>
      <c r="REY43" s="286"/>
      <c r="RFC43" s="287"/>
      <c r="RFD43" s="287"/>
      <c r="RFE43" s="288"/>
      <c r="RFF43" s="287"/>
      <c r="RFG43" s="287"/>
      <c r="RFH43" s="182"/>
      <c r="RFI43" s="283"/>
      <c r="RFK43" s="132"/>
      <c r="RFL43" s="286"/>
      <c r="RFP43" s="287"/>
      <c r="RFQ43" s="287"/>
      <c r="RFR43" s="288"/>
      <c r="RFS43" s="287"/>
      <c r="RFT43" s="287"/>
      <c r="RFU43" s="182"/>
      <c r="RFV43" s="283"/>
      <c r="RFX43" s="132"/>
      <c r="RFY43" s="286"/>
      <c r="RGC43" s="287"/>
      <c r="RGD43" s="287"/>
      <c r="RGE43" s="288"/>
      <c r="RGF43" s="287"/>
      <c r="RGG43" s="287"/>
      <c r="RGH43" s="182"/>
      <c r="RGI43" s="283"/>
      <c r="RGK43" s="132"/>
      <c r="RGL43" s="286"/>
      <c r="RGP43" s="287"/>
      <c r="RGQ43" s="287"/>
      <c r="RGR43" s="288"/>
      <c r="RGS43" s="287"/>
      <c r="RGT43" s="287"/>
      <c r="RGU43" s="182"/>
      <c r="RGV43" s="283"/>
      <c r="RGX43" s="132"/>
      <c r="RGY43" s="286"/>
      <c r="RHC43" s="287"/>
      <c r="RHD43" s="287"/>
      <c r="RHE43" s="288"/>
      <c r="RHF43" s="287"/>
      <c r="RHG43" s="287"/>
      <c r="RHH43" s="182"/>
      <c r="RHI43" s="283"/>
      <c r="RHK43" s="132"/>
      <c r="RHL43" s="286"/>
      <c r="RHP43" s="287"/>
      <c r="RHQ43" s="287"/>
      <c r="RHR43" s="288"/>
      <c r="RHS43" s="287"/>
      <c r="RHT43" s="287"/>
      <c r="RHU43" s="182"/>
      <c r="RHV43" s="283"/>
      <c r="RHX43" s="132"/>
      <c r="RHY43" s="286"/>
      <c r="RIC43" s="287"/>
      <c r="RID43" s="287"/>
      <c r="RIE43" s="288"/>
      <c r="RIF43" s="287"/>
      <c r="RIG43" s="287"/>
      <c r="RIH43" s="182"/>
      <c r="RII43" s="283"/>
      <c r="RIK43" s="132"/>
      <c r="RIL43" s="286"/>
      <c r="RIP43" s="287"/>
      <c r="RIQ43" s="287"/>
      <c r="RIR43" s="288"/>
      <c r="RIS43" s="287"/>
      <c r="RIT43" s="287"/>
      <c r="RIU43" s="182"/>
      <c r="RIV43" s="283"/>
      <c r="RIX43" s="132"/>
      <c r="RIY43" s="286"/>
      <c r="RJC43" s="287"/>
      <c r="RJD43" s="287"/>
      <c r="RJE43" s="288"/>
      <c r="RJF43" s="287"/>
      <c r="RJG43" s="287"/>
      <c r="RJH43" s="182"/>
      <c r="RJI43" s="283"/>
      <c r="RJK43" s="132"/>
      <c r="RJL43" s="286"/>
      <c r="RJP43" s="287"/>
      <c r="RJQ43" s="287"/>
      <c r="RJR43" s="288"/>
      <c r="RJS43" s="287"/>
      <c r="RJT43" s="287"/>
      <c r="RJU43" s="182"/>
      <c r="RJV43" s="283"/>
      <c r="RJX43" s="132"/>
      <c r="RJY43" s="286"/>
      <c r="RKC43" s="287"/>
      <c r="RKD43" s="287"/>
      <c r="RKE43" s="288"/>
      <c r="RKF43" s="287"/>
      <c r="RKG43" s="287"/>
      <c r="RKH43" s="182"/>
      <c r="RKI43" s="283"/>
      <c r="RKK43" s="132"/>
      <c r="RKL43" s="286"/>
      <c r="RKP43" s="287"/>
      <c r="RKQ43" s="287"/>
      <c r="RKR43" s="288"/>
      <c r="RKS43" s="287"/>
      <c r="RKT43" s="287"/>
      <c r="RKU43" s="182"/>
      <c r="RKV43" s="283"/>
      <c r="RKX43" s="132"/>
      <c r="RKY43" s="286"/>
      <c r="RLC43" s="287"/>
      <c r="RLD43" s="287"/>
      <c r="RLE43" s="288"/>
      <c r="RLF43" s="287"/>
      <c r="RLG43" s="287"/>
      <c r="RLH43" s="182"/>
      <c r="RLI43" s="283"/>
      <c r="RLK43" s="132"/>
      <c r="RLL43" s="286"/>
      <c r="RLP43" s="287"/>
      <c r="RLQ43" s="287"/>
      <c r="RLR43" s="288"/>
      <c r="RLS43" s="287"/>
      <c r="RLT43" s="287"/>
      <c r="RLU43" s="182"/>
      <c r="RLV43" s="283"/>
      <c r="RLX43" s="132"/>
      <c r="RLY43" s="286"/>
      <c r="RMC43" s="287"/>
      <c r="RMD43" s="287"/>
      <c r="RME43" s="288"/>
      <c r="RMF43" s="287"/>
      <c r="RMG43" s="287"/>
      <c r="RMH43" s="182"/>
      <c r="RMI43" s="283"/>
      <c r="RMK43" s="132"/>
      <c r="RML43" s="286"/>
      <c r="RMP43" s="287"/>
      <c r="RMQ43" s="287"/>
      <c r="RMR43" s="288"/>
      <c r="RMS43" s="287"/>
      <c r="RMT43" s="287"/>
      <c r="RMU43" s="182"/>
      <c r="RMV43" s="283"/>
      <c r="RMX43" s="132"/>
      <c r="RMY43" s="286"/>
      <c r="RNC43" s="287"/>
      <c r="RND43" s="287"/>
      <c r="RNE43" s="288"/>
      <c r="RNF43" s="287"/>
      <c r="RNG43" s="287"/>
      <c r="RNH43" s="182"/>
      <c r="RNI43" s="283"/>
      <c r="RNK43" s="132"/>
      <c r="RNL43" s="286"/>
      <c r="RNP43" s="287"/>
      <c r="RNQ43" s="287"/>
      <c r="RNR43" s="288"/>
      <c r="RNS43" s="287"/>
      <c r="RNT43" s="287"/>
      <c r="RNU43" s="182"/>
      <c r="RNV43" s="283"/>
      <c r="RNX43" s="132"/>
      <c r="RNY43" s="286"/>
      <c r="ROC43" s="287"/>
      <c r="ROD43" s="287"/>
      <c r="ROE43" s="288"/>
      <c r="ROF43" s="287"/>
      <c r="ROG43" s="287"/>
      <c r="ROH43" s="182"/>
      <c r="ROI43" s="283"/>
      <c r="ROK43" s="132"/>
      <c r="ROL43" s="286"/>
      <c r="ROP43" s="287"/>
      <c r="ROQ43" s="287"/>
      <c r="ROR43" s="288"/>
      <c r="ROS43" s="287"/>
      <c r="ROT43" s="287"/>
      <c r="ROU43" s="182"/>
      <c r="ROV43" s="283"/>
      <c r="ROX43" s="132"/>
      <c r="ROY43" s="286"/>
      <c r="RPC43" s="287"/>
      <c r="RPD43" s="287"/>
      <c r="RPE43" s="288"/>
      <c r="RPF43" s="287"/>
      <c r="RPG43" s="287"/>
      <c r="RPH43" s="182"/>
      <c r="RPI43" s="283"/>
      <c r="RPK43" s="132"/>
      <c r="RPL43" s="286"/>
      <c r="RPP43" s="287"/>
      <c r="RPQ43" s="287"/>
      <c r="RPR43" s="288"/>
      <c r="RPS43" s="287"/>
      <c r="RPT43" s="287"/>
      <c r="RPU43" s="182"/>
      <c r="RPV43" s="283"/>
      <c r="RPX43" s="132"/>
      <c r="RPY43" s="286"/>
      <c r="RQC43" s="287"/>
      <c r="RQD43" s="287"/>
      <c r="RQE43" s="288"/>
      <c r="RQF43" s="287"/>
      <c r="RQG43" s="287"/>
      <c r="RQH43" s="182"/>
      <c r="RQI43" s="283"/>
      <c r="RQK43" s="132"/>
      <c r="RQL43" s="286"/>
      <c r="RQP43" s="287"/>
      <c r="RQQ43" s="287"/>
      <c r="RQR43" s="288"/>
      <c r="RQS43" s="287"/>
      <c r="RQT43" s="287"/>
      <c r="RQU43" s="182"/>
      <c r="RQV43" s="283"/>
      <c r="RQX43" s="132"/>
      <c r="RQY43" s="286"/>
      <c r="RRC43" s="287"/>
      <c r="RRD43" s="287"/>
      <c r="RRE43" s="288"/>
      <c r="RRF43" s="287"/>
      <c r="RRG43" s="287"/>
      <c r="RRH43" s="182"/>
      <c r="RRI43" s="283"/>
      <c r="RRK43" s="132"/>
      <c r="RRL43" s="286"/>
      <c r="RRP43" s="287"/>
      <c r="RRQ43" s="287"/>
      <c r="RRR43" s="288"/>
      <c r="RRS43" s="287"/>
      <c r="RRT43" s="287"/>
      <c r="RRU43" s="182"/>
      <c r="RRV43" s="283"/>
      <c r="RRX43" s="132"/>
      <c r="RRY43" s="286"/>
      <c r="RSC43" s="287"/>
      <c r="RSD43" s="287"/>
      <c r="RSE43" s="288"/>
      <c r="RSF43" s="287"/>
      <c r="RSG43" s="287"/>
      <c r="RSH43" s="182"/>
      <c r="RSI43" s="283"/>
      <c r="RSK43" s="132"/>
      <c r="RSL43" s="286"/>
      <c r="RSP43" s="287"/>
      <c r="RSQ43" s="287"/>
      <c r="RSR43" s="288"/>
      <c r="RSS43" s="287"/>
      <c r="RST43" s="287"/>
      <c r="RSU43" s="182"/>
      <c r="RSV43" s="283"/>
      <c r="RSX43" s="132"/>
      <c r="RSY43" s="286"/>
      <c r="RTC43" s="287"/>
      <c r="RTD43" s="287"/>
      <c r="RTE43" s="288"/>
      <c r="RTF43" s="287"/>
      <c r="RTG43" s="287"/>
      <c r="RTH43" s="182"/>
      <c r="RTI43" s="283"/>
      <c r="RTK43" s="132"/>
      <c r="RTL43" s="286"/>
      <c r="RTP43" s="287"/>
      <c r="RTQ43" s="287"/>
      <c r="RTR43" s="288"/>
      <c r="RTS43" s="287"/>
      <c r="RTT43" s="287"/>
      <c r="RTU43" s="182"/>
      <c r="RTV43" s="283"/>
      <c r="RTX43" s="132"/>
      <c r="RTY43" s="286"/>
      <c r="RUC43" s="287"/>
      <c r="RUD43" s="287"/>
      <c r="RUE43" s="288"/>
      <c r="RUF43" s="287"/>
      <c r="RUG43" s="287"/>
      <c r="RUH43" s="182"/>
      <c r="RUI43" s="283"/>
      <c r="RUK43" s="132"/>
      <c r="RUL43" s="286"/>
      <c r="RUP43" s="287"/>
      <c r="RUQ43" s="287"/>
      <c r="RUR43" s="288"/>
      <c r="RUS43" s="287"/>
      <c r="RUT43" s="287"/>
      <c r="RUU43" s="182"/>
      <c r="RUV43" s="283"/>
      <c r="RUX43" s="132"/>
      <c r="RUY43" s="286"/>
      <c r="RVC43" s="287"/>
      <c r="RVD43" s="287"/>
      <c r="RVE43" s="288"/>
      <c r="RVF43" s="287"/>
      <c r="RVG43" s="287"/>
      <c r="RVH43" s="182"/>
      <c r="RVI43" s="283"/>
      <c r="RVK43" s="132"/>
      <c r="RVL43" s="286"/>
      <c r="RVP43" s="287"/>
      <c r="RVQ43" s="287"/>
      <c r="RVR43" s="288"/>
      <c r="RVS43" s="287"/>
      <c r="RVT43" s="287"/>
      <c r="RVU43" s="182"/>
      <c r="RVV43" s="283"/>
      <c r="RVX43" s="132"/>
      <c r="RVY43" s="286"/>
      <c r="RWC43" s="287"/>
      <c r="RWD43" s="287"/>
      <c r="RWE43" s="288"/>
      <c r="RWF43" s="287"/>
      <c r="RWG43" s="287"/>
      <c r="RWH43" s="182"/>
      <c r="RWI43" s="283"/>
      <c r="RWK43" s="132"/>
      <c r="RWL43" s="286"/>
      <c r="RWP43" s="287"/>
      <c r="RWQ43" s="287"/>
      <c r="RWR43" s="288"/>
      <c r="RWS43" s="287"/>
      <c r="RWT43" s="287"/>
      <c r="RWU43" s="182"/>
      <c r="RWV43" s="283"/>
      <c r="RWX43" s="132"/>
      <c r="RWY43" s="286"/>
      <c r="RXC43" s="287"/>
      <c r="RXD43" s="287"/>
      <c r="RXE43" s="288"/>
      <c r="RXF43" s="287"/>
      <c r="RXG43" s="287"/>
      <c r="RXH43" s="182"/>
      <c r="RXI43" s="283"/>
      <c r="RXK43" s="132"/>
      <c r="RXL43" s="286"/>
      <c r="RXP43" s="287"/>
      <c r="RXQ43" s="287"/>
      <c r="RXR43" s="288"/>
      <c r="RXS43" s="287"/>
      <c r="RXT43" s="287"/>
      <c r="RXU43" s="182"/>
      <c r="RXV43" s="283"/>
      <c r="RXX43" s="132"/>
      <c r="RXY43" s="286"/>
      <c r="RYC43" s="287"/>
      <c r="RYD43" s="287"/>
      <c r="RYE43" s="288"/>
      <c r="RYF43" s="287"/>
      <c r="RYG43" s="287"/>
      <c r="RYH43" s="182"/>
      <c r="RYI43" s="283"/>
      <c r="RYK43" s="132"/>
      <c r="RYL43" s="286"/>
      <c r="RYP43" s="287"/>
      <c r="RYQ43" s="287"/>
      <c r="RYR43" s="288"/>
      <c r="RYS43" s="287"/>
      <c r="RYT43" s="287"/>
      <c r="RYU43" s="182"/>
      <c r="RYV43" s="283"/>
      <c r="RYX43" s="132"/>
      <c r="RYY43" s="286"/>
      <c r="RZC43" s="287"/>
      <c r="RZD43" s="287"/>
      <c r="RZE43" s="288"/>
      <c r="RZF43" s="287"/>
      <c r="RZG43" s="287"/>
      <c r="RZH43" s="182"/>
      <c r="RZI43" s="283"/>
      <c r="RZK43" s="132"/>
      <c r="RZL43" s="286"/>
      <c r="RZP43" s="287"/>
      <c r="RZQ43" s="287"/>
      <c r="RZR43" s="288"/>
      <c r="RZS43" s="287"/>
      <c r="RZT43" s="287"/>
      <c r="RZU43" s="182"/>
      <c r="RZV43" s="283"/>
      <c r="RZX43" s="132"/>
      <c r="RZY43" s="286"/>
      <c r="SAC43" s="287"/>
      <c r="SAD43" s="287"/>
      <c r="SAE43" s="288"/>
      <c r="SAF43" s="287"/>
      <c r="SAG43" s="287"/>
      <c r="SAH43" s="182"/>
      <c r="SAI43" s="283"/>
      <c r="SAK43" s="132"/>
      <c r="SAL43" s="286"/>
      <c r="SAP43" s="287"/>
      <c r="SAQ43" s="287"/>
      <c r="SAR43" s="288"/>
      <c r="SAS43" s="287"/>
      <c r="SAT43" s="287"/>
      <c r="SAU43" s="182"/>
      <c r="SAV43" s="283"/>
      <c r="SAX43" s="132"/>
      <c r="SAY43" s="286"/>
      <c r="SBC43" s="287"/>
      <c r="SBD43" s="287"/>
      <c r="SBE43" s="288"/>
      <c r="SBF43" s="287"/>
      <c r="SBG43" s="287"/>
      <c r="SBH43" s="182"/>
      <c r="SBI43" s="283"/>
      <c r="SBK43" s="132"/>
      <c r="SBL43" s="286"/>
      <c r="SBP43" s="287"/>
      <c r="SBQ43" s="287"/>
      <c r="SBR43" s="288"/>
      <c r="SBS43" s="287"/>
      <c r="SBT43" s="287"/>
      <c r="SBU43" s="182"/>
      <c r="SBV43" s="283"/>
      <c r="SBX43" s="132"/>
      <c r="SBY43" s="286"/>
      <c r="SCC43" s="287"/>
      <c r="SCD43" s="287"/>
      <c r="SCE43" s="288"/>
      <c r="SCF43" s="287"/>
      <c r="SCG43" s="287"/>
      <c r="SCH43" s="182"/>
      <c r="SCI43" s="283"/>
      <c r="SCK43" s="132"/>
      <c r="SCL43" s="286"/>
      <c r="SCP43" s="287"/>
      <c r="SCQ43" s="287"/>
      <c r="SCR43" s="288"/>
      <c r="SCS43" s="287"/>
      <c r="SCT43" s="287"/>
      <c r="SCU43" s="182"/>
      <c r="SCV43" s="283"/>
      <c r="SCX43" s="132"/>
      <c r="SCY43" s="286"/>
      <c r="SDC43" s="287"/>
      <c r="SDD43" s="287"/>
      <c r="SDE43" s="288"/>
      <c r="SDF43" s="287"/>
      <c r="SDG43" s="287"/>
      <c r="SDH43" s="182"/>
      <c r="SDI43" s="283"/>
      <c r="SDK43" s="132"/>
      <c r="SDL43" s="286"/>
      <c r="SDP43" s="287"/>
      <c r="SDQ43" s="287"/>
      <c r="SDR43" s="288"/>
      <c r="SDS43" s="287"/>
      <c r="SDT43" s="287"/>
      <c r="SDU43" s="182"/>
      <c r="SDV43" s="283"/>
      <c r="SDX43" s="132"/>
      <c r="SDY43" s="286"/>
      <c r="SEC43" s="287"/>
      <c r="SED43" s="287"/>
      <c r="SEE43" s="288"/>
      <c r="SEF43" s="287"/>
      <c r="SEG43" s="287"/>
      <c r="SEH43" s="182"/>
      <c r="SEI43" s="283"/>
      <c r="SEK43" s="132"/>
      <c r="SEL43" s="286"/>
      <c r="SEP43" s="287"/>
      <c r="SEQ43" s="287"/>
      <c r="SER43" s="288"/>
      <c r="SES43" s="287"/>
      <c r="SET43" s="287"/>
      <c r="SEU43" s="182"/>
      <c r="SEV43" s="283"/>
      <c r="SEX43" s="132"/>
      <c r="SEY43" s="286"/>
      <c r="SFC43" s="287"/>
      <c r="SFD43" s="287"/>
      <c r="SFE43" s="288"/>
      <c r="SFF43" s="287"/>
      <c r="SFG43" s="287"/>
      <c r="SFH43" s="182"/>
      <c r="SFI43" s="283"/>
      <c r="SFK43" s="132"/>
      <c r="SFL43" s="286"/>
      <c r="SFP43" s="287"/>
      <c r="SFQ43" s="287"/>
      <c r="SFR43" s="288"/>
      <c r="SFS43" s="287"/>
      <c r="SFT43" s="287"/>
      <c r="SFU43" s="182"/>
      <c r="SFV43" s="283"/>
      <c r="SFX43" s="132"/>
      <c r="SFY43" s="286"/>
      <c r="SGC43" s="287"/>
      <c r="SGD43" s="287"/>
      <c r="SGE43" s="288"/>
      <c r="SGF43" s="287"/>
      <c r="SGG43" s="287"/>
      <c r="SGH43" s="182"/>
      <c r="SGI43" s="283"/>
      <c r="SGK43" s="132"/>
      <c r="SGL43" s="286"/>
      <c r="SGP43" s="287"/>
      <c r="SGQ43" s="287"/>
      <c r="SGR43" s="288"/>
      <c r="SGS43" s="287"/>
      <c r="SGT43" s="287"/>
      <c r="SGU43" s="182"/>
      <c r="SGV43" s="283"/>
      <c r="SGX43" s="132"/>
      <c r="SGY43" s="286"/>
      <c r="SHC43" s="287"/>
      <c r="SHD43" s="287"/>
      <c r="SHE43" s="288"/>
      <c r="SHF43" s="287"/>
      <c r="SHG43" s="287"/>
      <c r="SHH43" s="182"/>
      <c r="SHI43" s="283"/>
      <c r="SHK43" s="132"/>
      <c r="SHL43" s="286"/>
      <c r="SHP43" s="287"/>
      <c r="SHQ43" s="287"/>
      <c r="SHR43" s="288"/>
      <c r="SHS43" s="287"/>
      <c r="SHT43" s="287"/>
      <c r="SHU43" s="182"/>
      <c r="SHV43" s="283"/>
      <c r="SHX43" s="132"/>
      <c r="SHY43" s="286"/>
      <c r="SIC43" s="287"/>
      <c r="SID43" s="287"/>
      <c r="SIE43" s="288"/>
      <c r="SIF43" s="287"/>
      <c r="SIG43" s="287"/>
      <c r="SIH43" s="182"/>
      <c r="SII43" s="283"/>
      <c r="SIK43" s="132"/>
      <c r="SIL43" s="286"/>
      <c r="SIP43" s="287"/>
      <c r="SIQ43" s="287"/>
      <c r="SIR43" s="288"/>
      <c r="SIS43" s="287"/>
      <c r="SIT43" s="287"/>
      <c r="SIU43" s="182"/>
      <c r="SIV43" s="283"/>
      <c r="SIX43" s="132"/>
      <c r="SIY43" s="286"/>
      <c r="SJC43" s="287"/>
      <c r="SJD43" s="287"/>
      <c r="SJE43" s="288"/>
      <c r="SJF43" s="287"/>
      <c r="SJG43" s="287"/>
      <c r="SJH43" s="182"/>
      <c r="SJI43" s="283"/>
      <c r="SJK43" s="132"/>
      <c r="SJL43" s="286"/>
      <c r="SJP43" s="287"/>
      <c r="SJQ43" s="287"/>
      <c r="SJR43" s="288"/>
      <c r="SJS43" s="287"/>
      <c r="SJT43" s="287"/>
      <c r="SJU43" s="182"/>
      <c r="SJV43" s="283"/>
      <c r="SJX43" s="132"/>
      <c r="SJY43" s="286"/>
      <c r="SKC43" s="287"/>
      <c r="SKD43" s="287"/>
      <c r="SKE43" s="288"/>
      <c r="SKF43" s="287"/>
      <c r="SKG43" s="287"/>
      <c r="SKH43" s="182"/>
      <c r="SKI43" s="283"/>
      <c r="SKK43" s="132"/>
      <c r="SKL43" s="286"/>
      <c r="SKP43" s="287"/>
      <c r="SKQ43" s="287"/>
      <c r="SKR43" s="288"/>
      <c r="SKS43" s="287"/>
      <c r="SKT43" s="287"/>
      <c r="SKU43" s="182"/>
      <c r="SKV43" s="283"/>
      <c r="SKX43" s="132"/>
      <c r="SKY43" s="286"/>
      <c r="SLC43" s="287"/>
      <c r="SLD43" s="287"/>
      <c r="SLE43" s="288"/>
      <c r="SLF43" s="287"/>
      <c r="SLG43" s="287"/>
      <c r="SLH43" s="182"/>
      <c r="SLI43" s="283"/>
      <c r="SLK43" s="132"/>
      <c r="SLL43" s="286"/>
      <c r="SLP43" s="287"/>
      <c r="SLQ43" s="287"/>
      <c r="SLR43" s="288"/>
      <c r="SLS43" s="287"/>
      <c r="SLT43" s="287"/>
      <c r="SLU43" s="182"/>
      <c r="SLV43" s="283"/>
      <c r="SLX43" s="132"/>
      <c r="SLY43" s="286"/>
      <c r="SMC43" s="287"/>
      <c r="SMD43" s="287"/>
      <c r="SME43" s="288"/>
      <c r="SMF43" s="287"/>
      <c r="SMG43" s="287"/>
      <c r="SMH43" s="182"/>
      <c r="SMI43" s="283"/>
      <c r="SMK43" s="132"/>
      <c r="SML43" s="286"/>
      <c r="SMP43" s="287"/>
      <c r="SMQ43" s="287"/>
      <c r="SMR43" s="288"/>
      <c r="SMS43" s="287"/>
      <c r="SMT43" s="287"/>
      <c r="SMU43" s="182"/>
      <c r="SMV43" s="283"/>
      <c r="SMX43" s="132"/>
      <c r="SMY43" s="286"/>
      <c r="SNC43" s="287"/>
      <c r="SND43" s="287"/>
      <c r="SNE43" s="288"/>
      <c r="SNF43" s="287"/>
      <c r="SNG43" s="287"/>
      <c r="SNH43" s="182"/>
      <c r="SNI43" s="283"/>
      <c r="SNK43" s="132"/>
      <c r="SNL43" s="286"/>
      <c r="SNP43" s="287"/>
      <c r="SNQ43" s="287"/>
      <c r="SNR43" s="288"/>
      <c r="SNS43" s="287"/>
      <c r="SNT43" s="287"/>
      <c r="SNU43" s="182"/>
      <c r="SNV43" s="283"/>
      <c r="SNX43" s="132"/>
      <c r="SNY43" s="286"/>
      <c r="SOC43" s="287"/>
      <c r="SOD43" s="287"/>
      <c r="SOE43" s="288"/>
      <c r="SOF43" s="287"/>
      <c r="SOG43" s="287"/>
      <c r="SOH43" s="182"/>
      <c r="SOI43" s="283"/>
      <c r="SOK43" s="132"/>
      <c r="SOL43" s="286"/>
      <c r="SOP43" s="287"/>
      <c r="SOQ43" s="287"/>
      <c r="SOR43" s="288"/>
      <c r="SOS43" s="287"/>
      <c r="SOT43" s="287"/>
      <c r="SOU43" s="182"/>
      <c r="SOV43" s="283"/>
      <c r="SOX43" s="132"/>
      <c r="SOY43" s="286"/>
      <c r="SPC43" s="287"/>
      <c r="SPD43" s="287"/>
      <c r="SPE43" s="288"/>
      <c r="SPF43" s="287"/>
      <c r="SPG43" s="287"/>
      <c r="SPH43" s="182"/>
      <c r="SPI43" s="283"/>
      <c r="SPK43" s="132"/>
      <c r="SPL43" s="286"/>
      <c r="SPP43" s="287"/>
      <c r="SPQ43" s="287"/>
      <c r="SPR43" s="288"/>
      <c r="SPS43" s="287"/>
      <c r="SPT43" s="287"/>
      <c r="SPU43" s="182"/>
      <c r="SPV43" s="283"/>
      <c r="SPX43" s="132"/>
      <c r="SPY43" s="286"/>
      <c r="SQC43" s="287"/>
      <c r="SQD43" s="287"/>
      <c r="SQE43" s="288"/>
      <c r="SQF43" s="287"/>
      <c r="SQG43" s="287"/>
      <c r="SQH43" s="182"/>
      <c r="SQI43" s="283"/>
      <c r="SQK43" s="132"/>
      <c r="SQL43" s="286"/>
      <c r="SQP43" s="287"/>
      <c r="SQQ43" s="287"/>
      <c r="SQR43" s="288"/>
      <c r="SQS43" s="287"/>
      <c r="SQT43" s="287"/>
      <c r="SQU43" s="182"/>
      <c r="SQV43" s="283"/>
      <c r="SQX43" s="132"/>
      <c r="SQY43" s="286"/>
      <c r="SRC43" s="287"/>
      <c r="SRD43" s="287"/>
      <c r="SRE43" s="288"/>
      <c r="SRF43" s="287"/>
      <c r="SRG43" s="287"/>
      <c r="SRH43" s="182"/>
      <c r="SRI43" s="283"/>
      <c r="SRK43" s="132"/>
      <c r="SRL43" s="286"/>
      <c r="SRP43" s="287"/>
      <c r="SRQ43" s="287"/>
      <c r="SRR43" s="288"/>
      <c r="SRS43" s="287"/>
      <c r="SRT43" s="287"/>
      <c r="SRU43" s="182"/>
      <c r="SRV43" s="283"/>
      <c r="SRX43" s="132"/>
      <c r="SRY43" s="286"/>
      <c r="SSC43" s="287"/>
      <c r="SSD43" s="287"/>
      <c r="SSE43" s="288"/>
      <c r="SSF43" s="287"/>
      <c r="SSG43" s="287"/>
      <c r="SSH43" s="182"/>
      <c r="SSI43" s="283"/>
      <c r="SSK43" s="132"/>
      <c r="SSL43" s="286"/>
      <c r="SSP43" s="287"/>
      <c r="SSQ43" s="287"/>
      <c r="SSR43" s="288"/>
      <c r="SSS43" s="287"/>
      <c r="SST43" s="287"/>
      <c r="SSU43" s="182"/>
      <c r="SSV43" s="283"/>
      <c r="SSX43" s="132"/>
      <c r="SSY43" s="286"/>
      <c r="STC43" s="287"/>
      <c r="STD43" s="287"/>
      <c r="STE43" s="288"/>
      <c r="STF43" s="287"/>
      <c r="STG43" s="287"/>
      <c r="STH43" s="182"/>
      <c r="STI43" s="283"/>
      <c r="STK43" s="132"/>
      <c r="STL43" s="286"/>
      <c r="STP43" s="287"/>
      <c r="STQ43" s="287"/>
      <c r="STR43" s="288"/>
      <c r="STS43" s="287"/>
      <c r="STT43" s="287"/>
      <c r="STU43" s="182"/>
      <c r="STV43" s="283"/>
      <c r="STX43" s="132"/>
      <c r="STY43" s="286"/>
      <c r="SUC43" s="287"/>
      <c r="SUD43" s="287"/>
      <c r="SUE43" s="288"/>
      <c r="SUF43" s="287"/>
      <c r="SUG43" s="287"/>
      <c r="SUH43" s="182"/>
      <c r="SUI43" s="283"/>
      <c r="SUK43" s="132"/>
      <c r="SUL43" s="286"/>
      <c r="SUP43" s="287"/>
      <c r="SUQ43" s="287"/>
      <c r="SUR43" s="288"/>
      <c r="SUS43" s="287"/>
      <c r="SUT43" s="287"/>
      <c r="SUU43" s="182"/>
      <c r="SUV43" s="283"/>
      <c r="SUX43" s="132"/>
      <c r="SUY43" s="286"/>
      <c r="SVC43" s="287"/>
      <c r="SVD43" s="287"/>
      <c r="SVE43" s="288"/>
      <c r="SVF43" s="287"/>
      <c r="SVG43" s="287"/>
      <c r="SVH43" s="182"/>
      <c r="SVI43" s="283"/>
      <c r="SVK43" s="132"/>
      <c r="SVL43" s="286"/>
      <c r="SVP43" s="287"/>
      <c r="SVQ43" s="287"/>
      <c r="SVR43" s="288"/>
      <c r="SVS43" s="287"/>
      <c r="SVT43" s="287"/>
      <c r="SVU43" s="182"/>
      <c r="SVV43" s="283"/>
      <c r="SVX43" s="132"/>
      <c r="SVY43" s="286"/>
      <c r="SWC43" s="287"/>
      <c r="SWD43" s="287"/>
      <c r="SWE43" s="288"/>
      <c r="SWF43" s="287"/>
      <c r="SWG43" s="287"/>
      <c r="SWH43" s="182"/>
      <c r="SWI43" s="283"/>
      <c r="SWK43" s="132"/>
      <c r="SWL43" s="286"/>
      <c r="SWP43" s="287"/>
      <c r="SWQ43" s="287"/>
      <c r="SWR43" s="288"/>
      <c r="SWS43" s="287"/>
      <c r="SWT43" s="287"/>
      <c r="SWU43" s="182"/>
      <c r="SWV43" s="283"/>
      <c r="SWX43" s="132"/>
      <c r="SWY43" s="286"/>
      <c r="SXC43" s="287"/>
      <c r="SXD43" s="287"/>
      <c r="SXE43" s="288"/>
      <c r="SXF43" s="287"/>
      <c r="SXG43" s="287"/>
      <c r="SXH43" s="182"/>
      <c r="SXI43" s="283"/>
      <c r="SXK43" s="132"/>
      <c r="SXL43" s="286"/>
      <c r="SXP43" s="287"/>
      <c r="SXQ43" s="287"/>
      <c r="SXR43" s="288"/>
      <c r="SXS43" s="287"/>
      <c r="SXT43" s="287"/>
      <c r="SXU43" s="182"/>
      <c r="SXV43" s="283"/>
      <c r="SXX43" s="132"/>
      <c r="SXY43" s="286"/>
      <c r="SYC43" s="287"/>
      <c r="SYD43" s="287"/>
      <c r="SYE43" s="288"/>
      <c r="SYF43" s="287"/>
      <c r="SYG43" s="287"/>
      <c r="SYH43" s="182"/>
      <c r="SYI43" s="283"/>
      <c r="SYK43" s="132"/>
      <c r="SYL43" s="286"/>
      <c r="SYP43" s="287"/>
      <c r="SYQ43" s="287"/>
      <c r="SYR43" s="288"/>
      <c r="SYS43" s="287"/>
      <c r="SYT43" s="287"/>
      <c r="SYU43" s="182"/>
      <c r="SYV43" s="283"/>
      <c r="SYX43" s="132"/>
      <c r="SYY43" s="286"/>
      <c r="SZC43" s="287"/>
      <c r="SZD43" s="287"/>
      <c r="SZE43" s="288"/>
      <c r="SZF43" s="287"/>
      <c r="SZG43" s="287"/>
      <c r="SZH43" s="182"/>
      <c r="SZI43" s="283"/>
      <c r="SZK43" s="132"/>
      <c r="SZL43" s="286"/>
      <c r="SZP43" s="287"/>
      <c r="SZQ43" s="287"/>
      <c r="SZR43" s="288"/>
      <c r="SZS43" s="287"/>
      <c r="SZT43" s="287"/>
      <c r="SZU43" s="182"/>
      <c r="SZV43" s="283"/>
      <c r="SZX43" s="132"/>
      <c r="SZY43" s="286"/>
      <c r="TAC43" s="287"/>
      <c r="TAD43" s="287"/>
      <c r="TAE43" s="288"/>
      <c r="TAF43" s="287"/>
      <c r="TAG43" s="287"/>
      <c r="TAH43" s="182"/>
      <c r="TAI43" s="283"/>
      <c r="TAK43" s="132"/>
      <c r="TAL43" s="286"/>
      <c r="TAP43" s="287"/>
      <c r="TAQ43" s="287"/>
      <c r="TAR43" s="288"/>
      <c r="TAS43" s="287"/>
      <c r="TAT43" s="287"/>
      <c r="TAU43" s="182"/>
      <c r="TAV43" s="283"/>
      <c r="TAX43" s="132"/>
      <c r="TAY43" s="286"/>
      <c r="TBC43" s="287"/>
      <c r="TBD43" s="287"/>
      <c r="TBE43" s="288"/>
      <c r="TBF43" s="287"/>
      <c r="TBG43" s="287"/>
      <c r="TBH43" s="182"/>
      <c r="TBI43" s="283"/>
      <c r="TBK43" s="132"/>
      <c r="TBL43" s="286"/>
      <c r="TBP43" s="287"/>
      <c r="TBQ43" s="287"/>
      <c r="TBR43" s="288"/>
      <c r="TBS43" s="287"/>
      <c r="TBT43" s="287"/>
      <c r="TBU43" s="182"/>
      <c r="TBV43" s="283"/>
      <c r="TBX43" s="132"/>
      <c r="TBY43" s="286"/>
      <c r="TCC43" s="287"/>
      <c r="TCD43" s="287"/>
      <c r="TCE43" s="288"/>
      <c r="TCF43" s="287"/>
      <c r="TCG43" s="287"/>
      <c r="TCH43" s="182"/>
      <c r="TCI43" s="283"/>
      <c r="TCK43" s="132"/>
      <c r="TCL43" s="286"/>
      <c r="TCP43" s="287"/>
      <c r="TCQ43" s="287"/>
      <c r="TCR43" s="288"/>
      <c r="TCS43" s="287"/>
      <c r="TCT43" s="287"/>
      <c r="TCU43" s="182"/>
      <c r="TCV43" s="283"/>
      <c r="TCX43" s="132"/>
      <c r="TCY43" s="286"/>
      <c r="TDC43" s="287"/>
      <c r="TDD43" s="287"/>
      <c r="TDE43" s="288"/>
      <c r="TDF43" s="287"/>
      <c r="TDG43" s="287"/>
      <c r="TDH43" s="182"/>
      <c r="TDI43" s="283"/>
      <c r="TDK43" s="132"/>
      <c r="TDL43" s="286"/>
      <c r="TDP43" s="287"/>
      <c r="TDQ43" s="287"/>
      <c r="TDR43" s="288"/>
      <c r="TDS43" s="287"/>
      <c r="TDT43" s="287"/>
      <c r="TDU43" s="182"/>
      <c r="TDV43" s="283"/>
      <c r="TDX43" s="132"/>
      <c r="TDY43" s="286"/>
      <c r="TEC43" s="287"/>
      <c r="TED43" s="287"/>
      <c r="TEE43" s="288"/>
      <c r="TEF43" s="287"/>
      <c r="TEG43" s="287"/>
      <c r="TEH43" s="182"/>
      <c r="TEI43" s="283"/>
      <c r="TEK43" s="132"/>
      <c r="TEL43" s="286"/>
      <c r="TEP43" s="287"/>
      <c r="TEQ43" s="287"/>
      <c r="TER43" s="288"/>
      <c r="TES43" s="287"/>
      <c r="TET43" s="287"/>
      <c r="TEU43" s="182"/>
      <c r="TEV43" s="283"/>
      <c r="TEX43" s="132"/>
      <c r="TEY43" s="286"/>
      <c r="TFC43" s="287"/>
      <c r="TFD43" s="287"/>
      <c r="TFE43" s="288"/>
      <c r="TFF43" s="287"/>
      <c r="TFG43" s="287"/>
      <c r="TFH43" s="182"/>
      <c r="TFI43" s="283"/>
      <c r="TFK43" s="132"/>
      <c r="TFL43" s="286"/>
      <c r="TFP43" s="287"/>
      <c r="TFQ43" s="287"/>
      <c r="TFR43" s="288"/>
      <c r="TFS43" s="287"/>
      <c r="TFT43" s="287"/>
      <c r="TFU43" s="182"/>
      <c r="TFV43" s="283"/>
      <c r="TFX43" s="132"/>
      <c r="TFY43" s="286"/>
      <c r="TGC43" s="287"/>
      <c r="TGD43" s="287"/>
      <c r="TGE43" s="288"/>
      <c r="TGF43" s="287"/>
      <c r="TGG43" s="287"/>
      <c r="TGH43" s="182"/>
      <c r="TGI43" s="283"/>
      <c r="TGK43" s="132"/>
      <c r="TGL43" s="286"/>
      <c r="TGP43" s="287"/>
      <c r="TGQ43" s="287"/>
      <c r="TGR43" s="288"/>
      <c r="TGS43" s="287"/>
      <c r="TGT43" s="287"/>
      <c r="TGU43" s="182"/>
      <c r="TGV43" s="283"/>
      <c r="TGX43" s="132"/>
      <c r="TGY43" s="286"/>
      <c r="THC43" s="287"/>
      <c r="THD43" s="287"/>
      <c r="THE43" s="288"/>
      <c r="THF43" s="287"/>
      <c r="THG43" s="287"/>
      <c r="THH43" s="182"/>
      <c r="THI43" s="283"/>
      <c r="THK43" s="132"/>
      <c r="THL43" s="286"/>
      <c r="THP43" s="287"/>
      <c r="THQ43" s="287"/>
      <c r="THR43" s="288"/>
      <c r="THS43" s="287"/>
      <c r="THT43" s="287"/>
      <c r="THU43" s="182"/>
      <c r="THV43" s="283"/>
      <c r="THX43" s="132"/>
      <c r="THY43" s="286"/>
      <c r="TIC43" s="287"/>
      <c r="TID43" s="287"/>
      <c r="TIE43" s="288"/>
      <c r="TIF43" s="287"/>
      <c r="TIG43" s="287"/>
      <c r="TIH43" s="182"/>
      <c r="TII43" s="283"/>
      <c r="TIK43" s="132"/>
      <c r="TIL43" s="286"/>
      <c r="TIP43" s="287"/>
      <c r="TIQ43" s="287"/>
      <c r="TIR43" s="288"/>
      <c r="TIS43" s="287"/>
      <c r="TIT43" s="287"/>
      <c r="TIU43" s="182"/>
      <c r="TIV43" s="283"/>
      <c r="TIX43" s="132"/>
      <c r="TIY43" s="286"/>
      <c r="TJC43" s="287"/>
      <c r="TJD43" s="287"/>
      <c r="TJE43" s="288"/>
      <c r="TJF43" s="287"/>
      <c r="TJG43" s="287"/>
      <c r="TJH43" s="182"/>
      <c r="TJI43" s="283"/>
      <c r="TJK43" s="132"/>
      <c r="TJL43" s="286"/>
      <c r="TJP43" s="287"/>
      <c r="TJQ43" s="287"/>
      <c r="TJR43" s="288"/>
      <c r="TJS43" s="287"/>
      <c r="TJT43" s="287"/>
      <c r="TJU43" s="182"/>
      <c r="TJV43" s="283"/>
      <c r="TJX43" s="132"/>
      <c r="TJY43" s="286"/>
      <c r="TKC43" s="287"/>
      <c r="TKD43" s="287"/>
      <c r="TKE43" s="288"/>
      <c r="TKF43" s="287"/>
      <c r="TKG43" s="287"/>
      <c r="TKH43" s="182"/>
      <c r="TKI43" s="283"/>
      <c r="TKK43" s="132"/>
      <c r="TKL43" s="286"/>
      <c r="TKP43" s="287"/>
      <c r="TKQ43" s="287"/>
      <c r="TKR43" s="288"/>
      <c r="TKS43" s="287"/>
      <c r="TKT43" s="287"/>
      <c r="TKU43" s="182"/>
      <c r="TKV43" s="283"/>
      <c r="TKX43" s="132"/>
      <c r="TKY43" s="286"/>
      <c r="TLC43" s="287"/>
      <c r="TLD43" s="287"/>
      <c r="TLE43" s="288"/>
      <c r="TLF43" s="287"/>
      <c r="TLG43" s="287"/>
      <c r="TLH43" s="182"/>
      <c r="TLI43" s="283"/>
      <c r="TLK43" s="132"/>
      <c r="TLL43" s="286"/>
      <c r="TLP43" s="287"/>
      <c r="TLQ43" s="287"/>
      <c r="TLR43" s="288"/>
      <c r="TLS43" s="287"/>
      <c r="TLT43" s="287"/>
      <c r="TLU43" s="182"/>
      <c r="TLV43" s="283"/>
      <c r="TLX43" s="132"/>
      <c r="TLY43" s="286"/>
      <c r="TMC43" s="287"/>
      <c r="TMD43" s="287"/>
      <c r="TME43" s="288"/>
      <c r="TMF43" s="287"/>
      <c r="TMG43" s="287"/>
      <c r="TMH43" s="182"/>
      <c r="TMI43" s="283"/>
      <c r="TMK43" s="132"/>
      <c r="TML43" s="286"/>
      <c r="TMP43" s="287"/>
      <c r="TMQ43" s="287"/>
      <c r="TMR43" s="288"/>
      <c r="TMS43" s="287"/>
      <c r="TMT43" s="287"/>
      <c r="TMU43" s="182"/>
      <c r="TMV43" s="283"/>
      <c r="TMX43" s="132"/>
      <c r="TMY43" s="286"/>
      <c r="TNC43" s="287"/>
      <c r="TND43" s="287"/>
      <c r="TNE43" s="288"/>
      <c r="TNF43" s="287"/>
      <c r="TNG43" s="287"/>
      <c r="TNH43" s="182"/>
      <c r="TNI43" s="283"/>
      <c r="TNK43" s="132"/>
      <c r="TNL43" s="286"/>
      <c r="TNP43" s="287"/>
      <c r="TNQ43" s="287"/>
      <c r="TNR43" s="288"/>
      <c r="TNS43" s="287"/>
      <c r="TNT43" s="287"/>
      <c r="TNU43" s="182"/>
      <c r="TNV43" s="283"/>
      <c r="TNX43" s="132"/>
      <c r="TNY43" s="286"/>
      <c r="TOC43" s="287"/>
      <c r="TOD43" s="287"/>
      <c r="TOE43" s="288"/>
      <c r="TOF43" s="287"/>
      <c r="TOG43" s="287"/>
      <c r="TOH43" s="182"/>
      <c r="TOI43" s="283"/>
      <c r="TOK43" s="132"/>
      <c r="TOL43" s="286"/>
      <c r="TOP43" s="287"/>
      <c r="TOQ43" s="287"/>
      <c r="TOR43" s="288"/>
      <c r="TOS43" s="287"/>
      <c r="TOT43" s="287"/>
      <c r="TOU43" s="182"/>
      <c r="TOV43" s="283"/>
      <c r="TOX43" s="132"/>
      <c r="TOY43" s="286"/>
      <c r="TPC43" s="287"/>
      <c r="TPD43" s="287"/>
      <c r="TPE43" s="288"/>
      <c r="TPF43" s="287"/>
      <c r="TPG43" s="287"/>
      <c r="TPH43" s="182"/>
      <c r="TPI43" s="283"/>
      <c r="TPK43" s="132"/>
      <c r="TPL43" s="286"/>
      <c r="TPP43" s="287"/>
      <c r="TPQ43" s="287"/>
      <c r="TPR43" s="288"/>
      <c r="TPS43" s="287"/>
      <c r="TPT43" s="287"/>
      <c r="TPU43" s="182"/>
      <c r="TPV43" s="283"/>
      <c r="TPX43" s="132"/>
      <c r="TPY43" s="286"/>
      <c r="TQC43" s="287"/>
      <c r="TQD43" s="287"/>
      <c r="TQE43" s="288"/>
      <c r="TQF43" s="287"/>
      <c r="TQG43" s="287"/>
      <c r="TQH43" s="182"/>
      <c r="TQI43" s="283"/>
      <c r="TQK43" s="132"/>
      <c r="TQL43" s="286"/>
      <c r="TQP43" s="287"/>
      <c r="TQQ43" s="287"/>
      <c r="TQR43" s="288"/>
      <c r="TQS43" s="287"/>
      <c r="TQT43" s="287"/>
      <c r="TQU43" s="182"/>
      <c r="TQV43" s="283"/>
      <c r="TQX43" s="132"/>
      <c r="TQY43" s="286"/>
      <c r="TRC43" s="287"/>
      <c r="TRD43" s="287"/>
      <c r="TRE43" s="288"/>
      <c r="TRF43" s="287"/>
      <c r="TRG43" s="287"/>
      <c r="TRH43" s="182"/>
      <c r="TRI43" s="283"/>
      <c r="TRK43" s="132"/>
      <c r="TRL43" s="286"/>
      <c r="TRP43" s="287"/>
      <c r="TRQ43" s="287"/>
      <c r="TRR43" s="288"/>
      <c r="TRS43" s="287"/>
      <c r="TRT43" s="287"/>
      <c r="TRU43" s="182"/>
      <c r="TRV43" s="283"/>
      <c r="TRX43" s="132"/>
      <c r="TRY43" s="286"/>
      <c r="TSC43" s="287"/>
      <c r="TSD43" s="287"/>
      <c r="TSE43" s="288"/>
      <c r="TSF43" s="287"/>
      <c r="TSG43" s="287"/>
      <c r="TSH43" s="182"/>
      <c r="TSI43" s="283"/>
      <c r="TSK43" s="132"/>
      <c r="TSL43" s="286"/>
      <c r="TSP43" s="287"/>
      <c r="TSQ43" s="287"/>
      <c r="TSR43" s="288"/>
      <c r="TSS43" s="287"/>
      <c r="TST43" s="287"/>
      <c r="TSU43" s="182"/>
      <c r="TSV43" s="283"/>
      <c r="TSX43" s="132"/>
      <c r="TSY43" s="286"/>
      <c r="TTC43" s="287"/>
      <c r="TTD43" s="287"/>
      <c r="TTE43" s="288"/>
      <c r="TTF43" s="287"/>
      <c r="TTG43" s="287"/>
      <c r="TTH43" s="182"/>
      <c r="TTI43" s="283"/>
      <c r="TTK43" s="132"/>
      <c r="TTL43" s="286"/>
      <c r="TTP43" s="287"/>
      <c r="TTQ43" s="287"/>
      <c r="TTR43" s="288"/>
      <c r="TTS43" s="287"/>
      <c r="TTT43" s="287"/>
      <c r="TTU43" s="182"/>
      <c r="TTV43" s="283"/>
      <c r="TTX43" s="132"/>
      <c r="TTY43" s="286"/>
      <c r="TUC43" s="287"/>
      <c r="TUD43" s="287"/>
      <c r="TUE43" s="288"/>
      <c r="TUF43" s="287"/>
      <c r="TUG43" s="287"/>
      <c r="TUH43" s="182"/>
      <c r="TUI43" s="283"/>
      <c r="TUK43" s="132"/>
      <c r="TUL43" s="286"/>
      <c r="TUP43" s="287"/>
      <c r="TUQ43" s="287"/>
      <c r="TUR43" s="288"/>
      <c r="TUS43" s="287"/>
      <c r="TUT43" s="287"/>
      <c r="TUU43" s="182"/>
      <c r="TUV43" s="283"/>
      <c r="TUX43" s="132"/>
      <c r="TUY43" s="286"/>
      <c r="TVC43" s="287"/>
      <c r="TVD43" s="287"/>
      <c r="TVE43" s="288"/>
      <c r="TVF43" s="287"/>
      <c r="TVG43" s="287"/>
      <c r="TVH43" s="182"/>
      <c r="TVI43" s="283"/>
      <c r="TVK43" s="132"/>
      <c r="TVL43" s="286"/>
      <c r="TVP43" s="287"/>
      <c r="TVQ43" s="287"/>
      <c r="TVR43" s="288"/>
      <c r="TVS43" s="287"/>
      <c r="TVT43" s="287"/>
      <c r="TVU43" s="182"/>
      <c r="TVV43" s="283"/>
      <c r="TVX43" s="132"/>
      <c r="TVY43" s="286"/>
      <c r="TWC43" s="287"/>
      <c r="TWD43" s="287"/>
      <c r="TWE43" s="288"/>
      <c r="TWF43" s="287"/>
      <c r="TWG43" s="287"/>
      <c r="TWH43" s="182"/>
      <c r="TWI43" s="283"/>
      <c r="TWK43" s="132"/>
      <c r="TWL43" s="286"/>
      <c r="TWP43" s="287"/>
      <c r="TWQ43" s="287"/>
      <c r="TWR43" s="288"/>
      <c r="TWS43" s="287"/>
      <c r="TWT43" s="287"/>
      <c r="TWU43" s="182"/>
      <c r="TWV43" s="283"/>
      <c r="TWX43" s="132"/>
      <c r="TWY43" s="286"/>
      <c r="TXC43" s="287"/>
      <c r="TXD43" s="287"/>
      <c r="TXE43" s="288"/>
      <c r="TXF43" s="287"/>
      <c r="TXG43" s="287"/>
      <c r="TXH43" s="182"/>
      <c r="TXI43" s="283"/>
      <c r="TXK43" s="132"/>
      <c r="TXL43" s="286"/>
      <c r="TXP43" s="287"/>
      <c r="TXQ43" s="287"/>
      <c r="TXR43" s="288"/>
      <c r="TXS43" s="287"/>
      <c r="TXT43" s="287"/>
      <c r="TXU43" s="182"/>
      <c r="TXV43" s="283"/>
      <c r="TXX43" s="132"/>
      <c r="TXY43" s="286"/>
      <c r="TYC43" s="287"/>
      <c r="TYD43" s="287"/>
      <c r="TYE43" s="288"/>
      <c r="TYF43" s="287"/>
      <c r="TYG43" s="287"/>
      <c r="TYH43" s="182"/>
      <c r="TYI43" s="283"/>
      <c r="TYK43" s="132"/>
      <c r="TYL43" s="286"/>
      <c r="TYP43" s="287"/>
      <c r="TYQ43" s="287"/>
      <c r="TYR43" s="288"/>
      <c r="TYS43" s="287"/>
      <c r="TYT43" s="287"/>
      <c r="TYU43" s="182"/>
      <c r="TYV43" s="283"/>
      <c r="TYX43" s="132"/>
      <c r="TYY43" s="286"/>
      <c r="TZC43" s="287"/>
      <c r="TZD43" s="287"/>
      <c r="TZE43" s="288"/>
      <c r="TZF43" s="287"/>
      <c r="TZG43" s="287"/>
      <c r="TZH43" s="182"/>
      <c r="TZI43" s="283"/>
      <c r="TZK43" s="132"/>
      <c r="TZL43" s="286"/>
      <c r="TZP43" s="287"/>
      <c r="TZQ43" s="287"/>
      <c r="TZR43" s="288"/>
      <c r="TZS43" s="287"/>
      <c r="TZT43" s="287"/>
      <c r="TZU43" s="182"/>
      <c r="TZV43" s="283"/>
      <c r="TZX43" s="132"/>
      <c r="TZY43" s="286"/>
      <c r="UAC43" s="287"/>
      <c r="UAD43" s="287"/>
      <c r="UAE43" s="288"/>
      <c r="UAF43" s="287"/>
      <c r="UAG43" s="287"/>
      <c r="UAH43" s="182"/>
      <c r="UAI43" s="283"/>
      <c r="UAK43" s="132"/>
      <c r="UAL43" s="286"/>
      <c r="UAP43" s="287"/>
      <c r="UAQ43" s="287"/>
      <c r="UAR43" s="288"/>
      <c r="UAS43" s="287"/>
      <c r="UAT43" s="287"/>
      <c r="UAU43" s="182"/>
      <c r="UAV43" s="283"/>
      <c r="UAX43" s="132"/>
      <c r="UAY43" s="286"/>
      <c r="UBC43" s="287"/>
      <c r="UBD43" s="287"/>
      <c r="UBE43" s="288"/>
      <c r="UBF43" s="287"/>
      <c r="UBG43" s="287"/>
      <c r="UBH43" s="182"/>
      <c r="UBI43" s="283"/>
      <c r="UBK43" s="132"/>
      <c r="UBL43" s="286"/>
      <c r="UBP43" s="287"/>
      <c r="UBQ43" s="287"/>
      <c r="UBR43" s="288"/>
      <c r="UBS43" s="287"/>
      <c r="UBT43" s="287"/>
      <c r="UBU43" s="182"/>
      <c r="UBV43" s="283"/>
      <c r="UBX43" s="132"/>
      <c r="UBY43" s="286"/>
      <c r="UCC43" s="287"/>
      <c r="UCD43" s="287"/>
      <c r="UCE43" s="288"/>
      <c r="UCF43" s="287"/>
      <c r="UCG43" s="287"/>
      <c r="UCH43" s="182"/>
      <c r="UCI43" s="283"/>
      <c r="UCK43" s="132"/>
      <c r="UCL43" s="286"/>
      <c r="UCP43" s="287"/>
      <c r="UCQ43" s="287"/>
      <c r="UCR43" s="288"/>
      <c r="UCS43" s="287"/>
      <c r="UCT43" s="287"/>
      <c r="UCU43" s="182"/>
      <c r="UCV43" s="283"/>
      <c r="UCX43" s="132"/>
      <c r="UCY43" s="286"/>
      <c r="UDC43" s="287"/>
      <c r="UDD43" s="287"/>
      <c r="UDE43" s="288"/>
      <c r="UDF43" s="287"/>
      <c r="UDG43" s="287"/>
      <c r="UDH43" s="182"/>
      <c r="UDI43" s="283"/>
      <c r="UDK43" s="132"/>
      <c r="UDL43" s="286"/>
      <c r="UDP43" s="287"/>
      <c r="UDQ43" s="287"/>
      <c r="UDR43" s="288"/>
      <c r="UDS43" s="287"/>
      <c r="UDT43" s="287"/>
      <c r="UDU43" s="182"/>
      <c r="UDV43" s="283"/>
      <c r="UDX43" s="132"/>
      <c r="UDY43" s="286"/>
      <c r="UEC43" s="287"/>
      <c r="UED43" s="287"/>
      <c r="UEE43" s="288"/>
      <c r="UEF43" s="287"/>
      <c r="UEG43" s="287"/>
      <c r="UEH43" s="182"/>
      <c r="UEI43" s="283"/>
      <c r="UEK43" s="132"/>
      <c r="UEL43" s="286"/>
      <c r="UEP43" s="287"/>
      <c r="UEQ43" s="287"/>
      <c r="UER43" s="288"/>
      <c r="UES43" s="287"/>
      <c r="UET43" s="287"/>
      <c r="UEU43" s="182"/>
      <c r="UEV43" s="283"/>
      <c r="UEX43" s="132"/>
      <c r="UEY43" s="286"/>
      <c r="UFC43" s="287"/>
      <c r="UFD43" s="287"/>
      <c r="UFE43" s="288"/>
      <c r="UFF43" s="287"/>
      <c r="UFG43" s="287"/>
      <c r="UFH43" s="182"/>
      <c r="UFI43" s="283"/>
      <c r="UFK43" s="132"/>
      <c r="UFL43" s="286"/>
      <c r="UFP43" s="287"/>
      <c r="UFQ43" s="287"/>
      <c r="UFR43" s="288"/>
      <c r="UFS43" s="287"/>
      <c r="UFT43" s="287"/>
      <c r="UFU43" s="182"/>
      <c r="UFV43" s="283"/>
      <c r="UFX43" s="132"/>
      <c r="UFY43" s="286"/>
      <c r="UGC43" s="287"/>
      <c r="UGD43" s="287"/>
      <c r="UGE43" s="288"/>
      <c r="UGF43" s="287"/>
      <c r="UGG43" s="287"/>
      <c r="UGH43" s="182"/>
      <c r="UGI43" s="283"/>
      <c r="UGK43" s="132"/>
      <c r="UGL43" s="286"/>
      <c r="UGP43" s="287"/>
      <c r="UGQ43" s="287"/>
      <c r="UGR43" s="288"/>
      <c r="UGS43" s="287"/>
      <c r="UGT43" s="287"/>
      <c r="UGU43" s="182"/>
      <c r="UGV43" s="283"/>
      <c r="UGX43" s="132"/>
      <c r="UGY43" s="286"/>
      <c r="UHC43" s="287"/>
      <c r="UHD43" s="287"/>
      <c r="UHE43" s="288"/>
      <c r="UHF43" s="287"/>
      <c r="UHG43" s="287"/>
      <c r="UHH43" s="182"/>
      <c r="UHI43" s="283"/>
      <c r="UHK43" s="132"/>
      <c r="UHL43" s="286"/>
      <c r="UHP43" s="287"/>
      <c r="UHQ43" s="287"/>
      <c r="UHR43" s="288"/>
      <c r="UHS43" s="287"/>
      <c r="UHT43" s="287"/>
      <c r="UHU43" s="182"/>
      <c r="UHV43" s="283"/>
      <c r="UHX43" s="132"/>
      <c r="UHY43" s="286"/>
      <c r="UIC43" s="287"/>
      <c r="UID43" s="287"/>
      <c r="UIE43" s="288"/>
      <c r="UIF43" s="287"/>
      <c r="UIG43" s="287"/>
      <c r="UIH43" s="182"/>
      <c r="UII43" s="283"/>
      <c r="UIK43" s="132"/>
      <c r="UIL43" s="286"/>
      <c r="UIP43" s="287"/>
      <c r="UIQ43" s="287"/>
      <c r="UIR43" s="288"/>
      <c r="UIS43" s="287"/>
      <c r="UIT43" s="287"/>
      <c r="UIU43" s="182"/>
      <c r="UIV43" s="283"/>
      <c r="UIX43" s="132"/>
      <c r="UIY43" s="286"/>
      <c r="UJC43" s="287"/>
      <c r="UJD43" s="287"/>
      <c r="UJE43" s="288"/>
      <c r="UJF43" s="287"/>
      <c r="UJG43" s="287"/>
      <c r="UJH43" s="182"/>
      <c r="UJI43" s="283"/>
      <c r="UJK43" s="132"/>
      <c r="UJL43" s="286"/>
      <c r="UJP43" s="287"/>
      <c r="UJQ43" s="287"/>
      <c r="UJR43" s="288"/>
      <c r="UJS43" s="287"/>
      <c r="UJT43" s="287"/>
      <c r="UJU43" s="182"/>
      <c r="UJV43" s="283"/>
      <c r="UJX43" s="132"/>
      <c r="UJY43" s="286"/>
      <c r="UKC43" s="287"/>
      <c r="UKD43" s="287"/>
      <c r="UKE43" s="288"/>
      <c r="UKF43" s="287"/>
      <c r="UKG43" s="287"/>
      <c r="UKH43" s="182"/>
      <c r="UKI43" s="283"/>
      <c r="UKK43" s="132"/>
      <c r="UKL43" s="286"/>
      <c r="UKP43" s="287"/>
      <c r="UKQ43" s="287"/>
      <c r="UKR43" s="288"/>
      <c r="UKS43" s="287"/>
      <c r="UKT43" s="287"/>
      <c r="UKU43" s="182"/>
      <c r="UKV43" s="283"/>
      <c r="UKX43" s="132"/>
      <c r="UKY43" s="286"/>
      <c r="ULC43" s="287"/>
      <c r="ULD43" s="287"/>
      <c r="ULE43" s="288"/>
      <c r="ULF43" s="287"/>
      <c r="ULG43" s="287"/>
      <c r="ULH43" s="182"/>
      <c r="ULI43" s="283"/>
      <c r="ULK43" s="132"/>
      <c r="ULL43" s="286"/>
      <c r="ULP43" s="287"/>
      <c r="ULQ43" s="287"/>
      <c r="ULR43" s="288"/>
      <c r="ULS43" s="287"/>
      <c r="ULT43" s="287"/>
      <c r="ULU43" s="182"/>
      <c r="ULV43" s="283"/>
      <c r="ULX43" s="132"/>
      <c r="ULY43" s="286"/>
      <c r="UMC43" s="287"/>
      <c r="UMD43" s="287"/>
      <c r="UME43" s="288"/>
      <c r="UMF43" s="287"/>
      <c r="UMG43" s="287"/>
      <c r="UMH43" s="182"/>
      <c r="UMI43" s="283"/>
      <c r="UMK43" s="132"/>
      <c r="UML43" s="286"/>
      <c r="UMP43" s="287"/>
      <c r="UMQ43" s="287"/>
      <c r="UMR43" s="288"/>
      <c r="UMS43" s="287"/>
      <c r="UMT43" s="287"/>
      <c r="UMU43" s="182"/>
      <c r="UMV43" s="283"/>
      <c r="UMX43" s="132"/>
      <c r="UMY43" s="286"/>
      <c r="UNC43" s="287"/>
      <c r="UND43" s="287"/>
      <c r="UNE43" s="288"/>
      <c r="UNF43" s="287"/>
      <c r="UNG43" s="287"/>
      <c r="UNH43" s="182"/>
      <c r="UNI43" s="283"/>
      <c r="UNK43" s="132"/>
      <c r="UNL43" s="286"/>
      <c r="UNP43" s="287"/>
      <c r="UNQ43" s="287"/>
      <c r="UNR43" s="288"/>
      <c r="UNS43" s="287"/>
      <c r="UNT43" s="287"/>
      <c r="UNU43" s="182"/>
      <c r="UNV43" s="283"/>
      <c r="UNX43" s="132"/>
      <c r="UNY43" s="286"/>
      <c r="UOC43" s="287"/>
      <c r="UOD43" s="287"/>
      <c r="UOE43" s="288"/>
      <c r="UOF43" s="287"/>
      <c r="UOG43" s="287"/>
      <c r="UOH43" s="182"/>
      <c r="UOI43" s="283"/>
      <c r="UOK43" s="132"/>
      <c r="UOL43" s="286"/>
      <c r="UOP43" s="287"/>
      <c r="UOQ43" s="287"/>
      <c r="UOR43" s="288"/>
      <c r="UOS43" s="287"/>
      <c r="UOT43" s="287"/>
      <c r="UOU43" s="182"/>
      <c r="UOV43" s="283"/>
      <c r="UOX43" s="132"/>
      <c r="UOY43" s="286"/>
      <c r="UPC43" s="287"/>
      <c r="UPD43" s="287"/>
      <c r="UPE43" s="288"/>
      <c r="UPF43" s="287"/>
      <c r="UPG43" s="287"/>
      <c r="UPH43" s="182"/>
      <c r="UPI43" s="283"/>
      <c r="UPK43" s="132"/>
      <c r="UPL43" s="286"/>
      <c r="UPP43" s="287"/>
      <c r="UPQ43" s="287"/>
      <c r="UPR43" s="288"/>
      <c r="UPS43" s="287"/>
      <c r="UPT43" s="287"/>
      <c r="UPU43" s="182"/>
      <c r="UPV43" s="283"/>
      <c r="UPX43" s="132"/>
      <c r="UPY43" s="286"/>
      <c r="UQC43" s="287"/>
      <c r="UQD43" s="287"/>
      <c r="UQE43" s="288"/>
      <c r="UQF43" s="287"/>
      <c r="UQG43" s="287"/>
      <c r="UQH43" s="182"/>
      <c r="UQI43" s="283"/>
      <c r="UQK43" s="132"/>
      <c r="UQL43" s="286"/>
      <c r="UQP43" s="287"/>
      <c r="UQQ43" s="287"/>
      <c r="UQR43" s="288"/>
      <c r="UQS43" s="287"/>
      <c r="UQT43" s="287"/>
      <c r="UQU43" s="182"/>
      <c r="UQV43" s="283"/>
      <c r="UQX43" s="132"/>
      <c r="UQY43" s="286"/>
      <c r="URC43" s="287"/>
      <c r="URD43" s="287"/>
      <c r="URE43" s="288"/>
      <c r="URF43" s="287"/>
      <c r="URG43" s="287"/>
      <c r="URH43" s="182"/>
      <c r="URI43" s="283"/>
      <c r="URK43" s="132"/>
      <c r="URL43" s="286"/>
      <c r="URP43" s="287"/>
      <c r="URQ43" s="287"/>
      <c r="URR43" s="288"/>
      <c r="URS43" s="287"/>
      <c r="URT43" s="287"/>
      <c r="URU43" s="182"/>
      <c r="URV43" s="283"/>
      <c r="URX43" s="132"/>
      <c r="URY43" s="286"/>
      <c r="USC43" s="287"/>
      <c r="USD43" s="287"/>
      <c r="USE43" s="288"/>
      <c r="USF43" s="287"/>
      <c r="USG43" s="287"/>
      <c r="USH43" s="182"/>
      <c r="USI43" s="283"/>
      <c r="USK43" s="132"/>
      <c r="USL43" s="286"/>
      <c r="USP43" s="287"/>
      <c r="USQ43" s="287"/>
      <c r="USR43" s="288"/>
      <c r="USS43" s="287"/>
      <c r="UST43" s="287"/>
      <c r="USU43" s="182"/>
      <c r="USV43" s="283"/>
      <c r="USX43" s="132"/>
      <c r="USY43" s="286"/>
      <c r="UTC43" s="287"/>
      <c r="UTD43" s="287"/>
      <c r="UTE43" s="288"/>
      <c r="UTF43" s="287"/>
      <c r="UTG43" s="287"/>
      <c r="UTH43" s="182"/>
      <c r="UTI43" s="283"/>
      <c r="UTK43" s="132"/>
      <c r="UTL43" s="286"/>
      <c r="UTP43" s="287"/>
      <c r="UTQ43" s="287"/>
      <c r="UTR43" s="288"/>
      <c r="UTS43" s="287"/>
      <c r="UTT43" s="287"/>
      <c r="UTU43" s="182"/>
      <c r="UTV43" s="283"/>
      <c r="UTX43" s="132"/>
      <c r="UTY43" s="286"/>
      <c r="UUC43" s="287"/>
      <c r="UUD43" s="287"/>
      <c r="UUE43" s="288"/>
      <c r="UUF43" s="287"/>
      <c r="UUG43" s="287"/>
      <c r="UUH43" s="182"/>
      <c r="UUI43" s="283"/>
      <c r="UUK43" s="132"/>
      <c r="UUL43" s="286"/>
      <c r="UUP43" s="287"/>
      <c r="UUQ43" s="287"/>
      <c r="UUR43" s="288"/>
      <c r="UUS43" s="287"/>
      <c r="UUT43" s="287"/>
      <c r="UUU43" s="182"/>
      <c r="UUV43" s="283"/>
      <c r="UUX43" s="132"/>
      <c r="UUY43" s="286"/>
      <c r="UVC43" s="287"/>
      <c r="UVD43" s="287"/>
      <c r="UVE43" s="288"/>
      <c r="UVF43" s="287"/>
      <c r="UVG43" s="287"/>
      <c r="UVH43" s="182"/>
      <c r="UVI43" s="283"/>
      <c r="UVK43" s="132"/>
      <c r="UVL43" s="286"/>
      <c r="UVP43" s="287"/>
      <c r="UVQ43" s="287"/>
      <c r="UVR43" s="288"/>
      <c r="UVS43" s="287"/>
      <c r="UVT43" s="287"/>
      <c r="UVU43" s="182"/>
      <c r="UVV43" s="283"/>
      <c r="UVX43" s="132"/>
      <c r="UVY43" s="286"/>
      <c r="UWC43" s="287"/>
      <c r="UWD43" s="287"/>
      <c r="UWE43" s="288"/>
      <c r="UWF43" s="287"/>
      <c r="UWG43" s="287"/>
      <c r="UWH43" s="182"/>
      <c r="UWI43" s="283"/>
      <c r="UWK43" s="132"/>
      <c r="UWL43" s="286"/>
      <c r="UWP43" s="287"/>
      <c r="UWQ43" s="287"/>
      <c r="UWR43" s="288"/>
      <c r="UWS43" s="287"/>
      <c r="UWT43" s="287"/>
      <c r="UWU43" s="182"/>
      <c r="UWV43" s="283"/>
      <c r="UWX43" s="132"/>
      <c r="UWY43" s="286"/>
      <c r="UXC43" s="287"/>
      <c r="UXD43" s="287"/>
      <c r="UXE43" s="288"/>
      <c r="UXF43" s="287"/>
      <c r="UXG43" s="287"/>
      <c r="UXH43" s="182"/>
      <c r="UXI43" s="283"/>
      <c r="UXK43" s="132"/>
      <c r="UXL43" s="286"/>
      <c r="UXP43" s="287"/>
      <c r="UXQ43" s="287"/>
      <c r="UXR43" s="288"/>
      <c r="UXS43" s="287"/>
      <c r="UXT43" s="287"/>
      <c r="UXU43" s="182"/>
      <c r="UXV43" s="283"/>
      <c r="UXX43" s="132"/>
      <c r="UXY43" s="286"/>
      <c r="UYC43" s="287"/>
      <c r="UYD43" s="287"/>
      <c r="UYE43" s="288"/>
      <c r="UYF43" s="287"/>
      <c r="UYG43" s="287"/>
      <c r="UYH43" s="182"/>
      <c r="UYI43" s="283"/>
      <c r="UYK43" s="132"/>
      <c r="UYL43" s="286"/>
      <c r="UYP43" s="287"/>
      <c r="UYQ43" s="287"/>
      <c r="UYR43" s="288"/>
      <c r="UYS43" s="287"/>
      <c r="UYT43" s="287"/>
      <c r="UYU43" s="182"/>
      <c r="UYV43" s="283"/>
      <c r="UYX43" s="132"/>
      <c r="UYY43" s="286"/>
      <c r="UZC43" s="287"/>
      <c r="UZD43" s="287"/>
      <c r="UZE43" s="288"/>
      <c r="UZF43" s="287"/>
      <c r="UZG43" s="287"/>
      <c r="UZH43" s="182"/>
      <c r="UZI43" s="283"/>
      <c r="UZK43" s="132"/>
      <c r="UZL43" s="286"/>
      <c r="UZP43" s="287"/>
      <c r="UZQ43" s="287"/>
      <c r="UZR43" s="288"/>
      <c r="UZS43" s="287"/>
      <c r="UZT43" s="287"/>
      <c r="UZU43" s="182"/>
      <c r="UZV43" s="283"/>
      <c r="UZX43" s="132"/>
      <c r="UZY43" s="286"/>
      <c r="VAC43" s="287"/>
      <c r="VAD43" s="287"/>
      <c r="VAE43" s="288"/>
      <c r="VAF43" s="287"/>
      <c r="VAG43" s="287"/>
      <c r="VAH43" s="182"/>
      <c r="VAI43" s="283"/>
      <c r="VAK43" s="132"/>
      <c r="VAL43" s="286"/>
      <c r="VAP43" s="287"/>
      <c r="VAQ43" s="287"/>
      <c r="VAR43" s="288"/>
      <c r="VAS43" s="287"/>
      <c r="VAT43" s="287"/>
      <c r="VAU43" s="182"/>
      <c r="VAV43" s="283"/>
      <c r="VAX43" s="132"/>
      <c r="VAY43" s="286"/>
      <c r="VBC43" s="287"/>
      <c r="VBD43" s="287"/>
      <c r="VBE43" s="288"/>
      <c r="VBF43" s="287"/>
      <c r="VBG43" s="287"/>
      <c r="VBH43" s="182"/>
      <c r="VBI43" s="283"/>
      <c r="VBK43" s="132"/>
      <c r="VBL43" s="286"/>
      <c r="VBP43" s="287"/>
      <c r="VBQ43" s="287"/>
      <c r="VBR43" s="288"/>
      <c r="VBS43" s="287"/>
      <c r="VBT43" s="287"/>
      <c r="VBU43" s="182"/>
      <c r="VBV43" s="283"/>
      <c r="VBX43" s="132"/>
      <c r="VBY43" s="286"/>
      <c r="VCC43" s="287"/>
      <c r="VCD43" s="287"/>
      <c r="VCE43" s="288"/>
      <c r="VCF43" s="287"/>
      <c r="VCG43" s="287"/>
      <c r="VCH43" s="182"/>
      <c r="VCI43" s="283"/>
      <c r="VCK43" s="132"/>
      <c r="VCL43" s="286"/>
      <c r="VCP43" s="287"/>
      <c r="VCQ43" s="287"/>
      <c r="VCR43" s="288"/>
      <c r="VCS43" s="287"/>
      <c r="VCT43" s="287"/>
      <c r="VCU43" s="182"/>
      <c r="VCV43" s="283"/>
      <c r="VCX43" s="132"/>
      <c r="VCY43" s="286"/>
      <c r="VDC43" s="287"/>
      <c r="VDD43" s="287"/>
      <c r="VDE43" s="288"/>
      <c r="VDF43" s="287"/>
      <c r="VDG43" s="287"/>
      <c r="VDH43" s="182"/>
      <c r="VDI43" s="283"/>
      <c r="VDK43" s="132"/>
      <c r="VDL43" s="286"/>
      <c r="VDP43" s="287"/>
      <c r="VDQ43" s="287"/>
      <c r="VDR43" s="288"/>
      <c r="VDS43" s="287"/>
      <c r="VDT43" s="287"/>
      <c r="VDU43" s="182"/>
      <c r="VDV43" s="283"/>
      <c r="VDX43" s="132"/>
      <c r="VDY43" s="286"/>
      <c r="VEC43" s="287"/>
      <c r="VED43" s="287"/>
      <c r="VEE43" s="288"/>
      <c r="VEF43" s="287"/>
      <c r="VEG43" s="287"/>
      <c r="VEH43" s="182"/>
      <c r="VEI43" s="283"/>
      <c r="VEK43" s="132"/>
      <c r="VEL43" s="286"/>
      <c r="VEP43" s="287"/>
      <c r="VEQ43" s="287"/>
      <c r="VER43" s="288"/>
      <c r="VES43" s="287"/>
      <c r="VET43" s="287"/>
      <c r="VEU43" s="182"/>
      <c r="VEV43" s="283"/>
      <c r="VEX43" s="132"/>
      <c r="VEY43" s="286"/>
      <c r="VFC43" s="287"/>
      <c r="VFD43" s="287"/>
      <c r="VFE43" s="288"/>
      <c r="VFF43" s="287"/>
      <c r="VFG43" s="287"/>
      <c r="VFH43" s="182"/>
      <c r="VFI43" s="283"/>
      <c r="VFK43" s="132"/>
      <c r="VFL43" s="286"/>
      <c r="VFP43" s="287"/>
      <c r="VFQ43" s="287"/>
      <c r="VFR43" s="288"/>
      <c r="VFS43" s="287"/>
      <c r="VFT43" s="287"/>
      <c r="VFU43" s="182"/>
      <c r="VFV43" s="283"/>
      <c r="VFX43" s="132"/>
      <c r="VFY43" s="286"/>
      <c r="VGC43" s="287"/>
      <c r="VGD43" s="287"/>
      <c r="VGE43" s="288"/>
      <c r="VGF43" s="287"/>
      <c r="VGG43" s="287"/>
      <c r="VGH43" s="182"/>
      <c r="VGI43" s="283"/>
      <c r="VGK43" s="132"/>
      <c r="VGL43" s="286"/>
      <c r="VGP43" s="287"/>
      <c r="VGQ43" s="287"/>
      <c r="VGR43" s="288"/>
      <c r="VGS43" s="287"/>
      <c r="VGT43" s="287"/>
      <c r="VGU43" s="182"/>
      <c r="VGV43" s="283"/>
      <c r="VGX43" s="132"/>
      <c r="VGY43" s="286"/>
      <c r="VHC43" s="287"/>
      <c r="VHD43" s="287"/>
      <c r="VHE43" s="288"/>
      <c r="VHF43" s="287"/>
      <c r="VHG43" s="287"/>
      <c r="VHH43" s="182"/>
      <c r="VHI43" s="283"/>
      <c r="VHK43" s="132"/>
      <c r="VHL43" s="286"/>
      <c r="VHP43" s="287"/>
      <c r="VHQ43" s="287"/>
      <c r="VHR43" s="288"/>
      <c r="VHS43" s="287"/>
      <c r="VHT43" s="287"/>
      <c r="VHU43" s="182"/>
      <c r="VHV43" s="283"/>
      <c r="VHX43" s="132"/>
      <c r="VHY43" s="286"/>
      <c r="VIC43" s="287"/>
      <c r="VID43" s="287"/>
      <c r="VIE43" s="288"/>
      <c r="VIF43" s="287"/>
      <c r="VIG43" s="287"/>
      <c r="VIH43" s="182"/>
      <c r="VII43" s="283"/>
      <c r="VIK43" s="132"/>
      <c r="VIL43" s="286"/>
      <c r="VIP43" s="287"/>
      <c r="VIQ43" s="287"/>
      <c r="VIR43" s="288"/>
      <c r="VIS43" s="287"/>
      <c r="VIT43" s="287"/>
      <c r="VIU43" s="182"/>
      <c r="VIV43" s="283"/>
      <c r="VIX43" s="132"/>
      <c r="VIY43" s="286"/>
      <c r="VJC43" s="287"/>
      <c r="VJD43" s="287"/>
      <c r="VJE43" s="288"/>
      <c r="VJF43" s="287"/>
      <c r="VJG43" s="287"/>
      <c r="VJH43" s="182"/>
      <c r="VJI43" s="283"/>
      <c r="VJK43" s="132"/>
      <c r="VJL43" s="286"/>
      <c r="VJP43" s="287"/>
      <c r="VJQ43" s="287"/>
      <c r="VJR43" s="288"/>
      <c r="VJS43" s="287"/>
      <c r="VJT43" s="287"/>
      <c r="VJU43" s="182"/>
      <c r="VJV43" s="283"/>
      <c r="VJX43" s="132"/>
      <c r="VJY43" s="286"/>
      <c r="VKC43" s="287"/>
      <c r="VKD43" s="287"/>
      <c r="VKE43" s="288"/>
      <c r="VKF43" s="287"/>
      <c r="VKG43" s="287"/>
      <c r="VKH43" s="182"/>
      <c r="VKI43" s="283"/>
      <c r="VKK43" s="132"/>
      <c r="VKL43" s="286"/>
      <c r="VKP43" s="287"/>
      <c r="VKQ43" s="287"/>
      <c r="VKR43" s="288"/>
      <c r="VKS43" s="287"/>
      <c r="VKT43" s="287"/>
      <c r="VKU43" s="182"/>
      <c r="VKV43" s="283"/>
      <c r="VKX43" s="132"/>
      <c r="VKY43" s="286"/>
      <c r="VLC43" s="287"/>
      <c r="VLD43" s="287"/>
      <c r="VLE43" s="288"/>
      <c r="VLF43" s="287"/>
      <c r="VLG43" s="287"/>
      <c r="VLH43" s="182"/>
      <c r="VLI43" s="283"/>
      <c r="VLK43" s="132"/>
      <c r="VLL43" s="286"/>
      <c r="VLP43" s="287"/>
      <c r="VLQ43" s="287"/>
      <c r="VLR43" s="288"/>
      <c r="VLS43" s="287"/>
      <c r="VLT43" s="287"/>
      <c r="VLU43" s="182"/>
      <c r="VLV43" s="283"/>
      <c r="VLX43" s="132"/>
      <c r="VLY43" s="286"/>
      <c r="VMC43" s="287"/>
      <c r="VMD43" s="287"/>
      <c r="VME43" s="288"/>
      <c r="VMF43" s="287"/>
      <c r="VMG43" s="287"/>
      <c r="VMH43" s="182"/>
      <c r="VMI43" s="283"/>
      <c r="VMK43" s="132"/>
      <c r="VML43" s="286"/>
      <c r="VMP43" s="287"/>
      <c r="VMQ43" s="287"/>
      <c r="VMR43" s="288"/>
      <c r="VMS43" s="287"/>
      <c r="VMT43" s="287"/>
      <c r="VMU43" s="182"/>
      <c r="VMV43" s="283"/>
      <c r="VMX43" s="132"/>
      <c r="VMY43" s="286"/>
      <c r="VNC43" s="287"/>
      <c r="VND43" s="287"/>
      <c r="VNE43" s="288"/>
      <c r="VNF43" s="287"/>
      <c r="VNG43" s="287"/>
      <c r="VNH43" s="182"/>
      <c r="VNI43" s="283"/>
      <c r="VNK43" s="132"/>
      <c r="VNL43" s="286"/>
      <c r="VNP43" s="287"/>
      <c r="VNQ43" s="287"/>
      <c r="VNR43" s="288"/>
      <c r="VNS43" s="287"/>
      <c r="VNT43" s="287"/>
      <c r="VNU43" s="182"/>
      <c r="VNV43" s="283"/>
      <c r="VNX43" s="132"/>
      <c r="VNY43" s="286"/>
      <c r="VOC43" s="287"/>
      <c r="VOD43" s="287"/>
      <c r="VOE43" s="288"/>
      <c r="VOF43" s="287"/>
      <c r="VOG43" s="287"/>
      <c r="VOH43" s="182"/>
      <c r="VOI43" s="283"/>
      <c r="VOK43" s="132"/>
      <c r="VOL43" s="286"/>
      <c r="VOP43" s="287"/>
      <c r="VOQ43" s="287"/>
      <c r="VOR43" s="288"/>
      <c r="VOS43" s="287"/>
      <c r="VOT43" s="287"/>
      <c r="VOU43" s="182"/>
      <c r="VOV43" s="283"/>
      <c r="VOX43" s="132"/>
      <c r="VOY43" s="286"/>
      <c r="VPC43" s="287"/>
      <c r="VPD43" s="287"/>
      <c r="VPE43" s="288"/>
      <c r="VPF43" s="287"/>
      <c r="VPG43" s="287"/>
      <c r="VPH43" s="182"/>
      <c r="VPI43" s="283"/>
      <c r="VPK43" s="132"/>
      <c r="VPL43" s="286"/>
      <c r="VPP43" s="287"/>
      <c r="VPQ43" s="287"/>
      <c r="VPR43" s="288"/>
      <c r="VPS43" s="287"/>
      <c r="VPT43" s="287"/>
      <c r="VPU43" s="182"/>
      <c r="VPV43" s="283"/>
      <c r="VPX43" s="132"/>
      <c r="VPY43" s="286"/>
      <c r="VQC43" s="287"/>
      <c r="VQD43" s="287"/>
      <c r="VQE43" s="288"/>
      <c r="VQF43" s="287"/>
      <c r="VQG43" s="287"/>
      <c r="VQH43" s="182"/>
      <c r="VQI43" s="283"/>
      <c r="VQK43" s="132"/>
      <c r="VQL43" s="286"/>
      <c r="VQP43" s="287"/>
      <c r="VQQ43" s="287"/>
      <c r="VQR43" s="288"/>
      <c r="VQS43" s="287"/>
      <c r="VQT43" s="287"/>
      <c r="VQU43" s="182"/>
      <c r="VQV43" s="283"/>
      <c r="VQX43" s="132"/>
      <c r="VQY43" s="286"/>
      <c r="VRC43" s="287"/>
      <c r="VRD43" s="287"/>
      <c r="VRE43" s="288"/>
      <c r="VRF43" s="287"/>
      <c r="VRG43" s="287"/>
      <c r="VRH43" s="182"/>
      <c r="VRI43" s="283"/>
      <c r="VRK43" s="132"/>
      <c r="VRL43" s="286"/>
      <c r="VRP43" s="287"/>
      <c r="VRQ43" s="287"/>
      <c r="VRR43" s="288"/>
      <c r="VRS43" s="287"/>
      <c r="VRT43" s="287"/>
      <c r="VRU43" s="182"/>
      <c r="VRV43" s="283"/>
      <c r="VRX43" s="132"/>
      <c r="VRY43" s="286"/>
      <c r="VSC43" s="287"/>
      <c r="VSD43" s="287"/>
      <c r="VSE43" s="288"/>
      <c r="VSF43" s="287"/>
      <c r="VSG43" s="287"/>
      <c r="VSH43" s="182"/>
      <c r="VSI43" s="283"/>
      <c r="VSK43" s="132"/>
      <c r="VSL43" s="286"/>
      <c r="VSP43" s="287"/>
      <c r="VSQ43" s="287"/>
      <c r="VSR43" s="288"/>
      <c r="VSS43" s="287"/>
      <c r="VST43" s="287"/>
      <c r="VSU43" s="182"/>
      <c r="VSV43" s="283"/>
      <c r="VSX43" s="132"/>
      <c r="VSY43" s="286"/>
      <c r="VTC43" s="287"/>
      <c r="VTD43" s="287"/>
      <c r="VTE43" s="288"/>
      <c r="VTF43" s="287"/>
      <c r="VTG43" s="287"/>
      <c r="VTH43" s="182"/>
      <c r="VTI43" s="283"/>
      <c r="VTK43" s="132"/>
      <c r="VTL43" s="286"/>
      <c r="VTP43" s="287"/>
      <c r="VTQ43" s="287"/>
      <c r="VTR43" s="288"/>
      <c r="VTS43" s="287"/>
      <c r="VTT43" s="287"/>
      <c r="VTU43" s="182"/>
      <c r="VTV43" s="283"/>
      <c r="VTX43" s="132"/>
      <c r="VTY43" s="286"/>
      <c r="VUC43" s="287"/>
      <c r="VUD43" s="287"/>
      <c r="VUE43" s="288"/>
      <c r="VUF43" s="287"/>
      <c r="VUG43" s="287"/>
      <c r="VUH43" s="182"/>
      <c r="VUI43" s="283"/>
      <c r="VUK43" s="132"/>
      <c r="VUL43" s="286"/>
      <c r="VUP43" s="287"/>
      <c r="VUQ43" s="287"/>
      <c r="VUR43" s="288"/>
      <c r="VUS43" s="287"/>
      <c r="VUT43" s="287"/>
      <c r="VUU43" s="182"/>
      <c r="VUV43" s="283"/>
      <c r="VUX43" s="132"/>
      <c r="VUY43" s="286"/>
      <c r="VVC43" s="287"/>
      <c r="VVD43" s="287"/>
      <c r="VVE43" s="288"/>
      <c r="VVF43" s="287"/>
      <c r="VVG43" s="287"/>
      <c r="VVH43" s="182"/>
      <c r="VVI43" s="283"/>
      <c r="VVK43" s="132"/>
      <c r="VVL43" s="286"/>
      <c r="VVP43" s="287"/>
      <c r="VVQ43" s="287"/>
      <c r="VVR43" s="288"/>
      <c r="VVS43" s="287"/>
      <c r="VVT43" s="287"/>
      <c r="VVU43" s="182"/>
      <c r="VVV43" s="283"/>
      <c r="VVX43" s="132"/>
      <c r="VVY43" s="286"/>
      <c r="VWC43" s="287"/>
      <c r="VWD43" s="287"/>
      <c r="VWE43" s="288"/>
      <c r="VWF43" s="287"/>
      <c r="VWG43" s="287"/>
      <c r="VWH43" s="182"/>
      <c r="VWI43" s="283"/>
      <c r="VWK43" s="132"/>
      <c r="VWL43" s="286"/>
      <c r="VWP43" s="287"/>
      <c r="VWQ43" s="287"/>
      <c r="VWR43" s="288"/>
      <c r="VWS43" s="287"/>
      <c r="VWT43" s="287"/>
      <c r="VWU43" s="182"/>
      <c r="VWV43" s="283"/>
      <c r="VWX43" s="132"/>
      <c r="VWY43" s="286"/>
      <c r="VXC43" s="287"/>
      <c r="VXD43" s="287"/>
      <c r="VXE43" s="288"/>
      <c r="VXF43" s="287"/>
      <c r="VXG43" s="287"/>
      <c r="VXH43" s="182"/>
      <c r="VXI43" s="283"/>
      <c r="VXK43" s="132"/>
      <c r="VXL43" s="286"/>
      <c r="VXP43" s="287"/>
      <c r="VXQ43" s="287"/>
      <c r="VXR43" s="288"/>
      <c r="VXS43" s="287"/>
      <c r="VXT43" s="287"/>
      <c r="VXU43" s="182"/>
      <c r="VXV43" s="283"/>
      <c r="VXX43" s="132"/>
      <c r="VXY43" s="286"/>
      <c r="VYC43" s="287"/>
      <c r="VYD43" s="287"/>
      <c r="VYE43" s="288"/>
      <c r="VYF43" s="287"/>
      <c r="VYG43" s="287"/>
      <c r="VYH43" s="182"/>
      <c r="VYI43" s="283"/>
      <c r="VYK43" s="132"/>
      <c r="VYL43" s="286"/>
      <c r="VYP43" s="287"/>
      <c r="VYQ43" s="287"/>
      <c r="VYR43" s="288"/>
      <c r="VYS43" s="287"/>
      <c r="VYT43" s="287"/>
      <c r="VYU43" s="182"/>
      <c r="VYV43" s="283"/>
      <c r="VYX43" s="132"/>
      <c r="VYY43" s="286"/>
      <c r="VZC43" s="287"/>
      <c r="VZD43" s="287"/>
      <c r="VZE43" s="288"/>
      <c r="VZF43" s="287"/>
      <c r="VZG43" s="287"/>
      <c r="VZH43" s="182"/>
      <c r="VZI43" s="283"/>
      <c r="VZK43" s="132"/>
      <c r="VZL43" s="286"/>
      <c r="VZP43" s="287"/>
      <c r="VZQ43" s="287"/>
      <c r="VZR43" s="288"/>
      <c r="VZS43" s="287"/>
      <c r="VZT43" s="287"/>
      <c r="VZU43" s="182"/>
      <c r="VZV43" s="283"/>
      <c r="VZX43" s="132"/>
      <c r="VZY43" s="286"/>
      <c r="WAC43" s="287"/>
      <c r="WAD43" s="287"/>
      <c r="WAE43" s="288"/>
      <c r="WAF43" s="287"/>
      <c r="WAG43" s="287"/>
      <c r="WAH43" s="182"/>
      <c r="WAI43" s="283"/>
      <c r="WAK43" s="132"/>
      <c r="WAL43" s="286"/>
      <c r="WAP43" s="287"/>
      <c r="WAQ43" s="287"/>
      <c r="WAR43" s="288"/>
      <c r="WAS43" s="287"/>
      <c r="WAT43" s="287"/>
      <c r="WAU43" s="182"/>
      <c r="WAV43" s="283"/>
      <c r="WAX43" s="132"/>
      <c r="WAY43" s="286"/>
      <c r="WBC43" s="287"/>
      <c r="WBD43" s="287"/>
      <c r="WBE43" s="288"/>
      <c r="WBF43" s="287"/>
      <c r="WBG43" s="287"/>
      <c r="WBH43" s="182"/>
      <c r="WBI43" s="283"/>
      <c r="WBK43" s="132"/>
      <c r="WBL43" s="286"/>
      <c r="WBP43" s="287"/>
      <c r="WBQ43" s="287"/>
      <c r="WBR43" s="288"/>
      <c r="WBS43" s="287"/>
      <c r="WBT43" s="287"/>
      <c r="WBU43" s="182"/>
      <c r="WBV43" s="283"/>
      <c r="WBX43" s="132"/>
      <c r="WBY43" s="286"/>
      <c r="WCC43" s="287"/>
      <c r="WCD43" s="287"/>
      <c r="WCE43" s="288"/>
      <c r="WCF43" s="287"/>
      <c r="WCG43" s="287"/>
      <c r="WCH43" s="182"/>
      <c r="WCI43" s="283"/>
      <c r="WCK43" s="132"/>
      <c r="WCL43" s="286"/>
      <c r="WCP43" s="287"/>
      <c r="WCQ43" s="287"/>
      <c r="WCR43" s="288"/>
      <c r="WCS43" s="287"/>
      <c r="WCT43" s="287"/>
      <c r="WCU43" s="182"/>
      <c r="WCV43" s="283"/>
      <c r="WCX43" s="132"/>
      <c r="WCY43" s="286"/>
      <c r="WDC43" s="287"/>
      <c r="WDD43" s="287"/>
      <c r="WDE43" s="288"/>
      <c r="WDF43" s="287"/>
      <c r="WDG43" s="287"/>
      <c r="WDH43" s="182"/>
      <c r="WDI43" s="283"/>
      <c r="WDK43" s="132"/>
      <c r="WDL43" s="286"/>
      <c r="WDP43" s="287"/>
      <c r="WDQ43" s="287"/>
      <c r="WDR43" s="288"/>
      <c r="WDS43" s="287"/>
      <c r="WDT43" s="287"/>
      <c r="WDU43" s="182"/>
      <c r="WDV43" s="283"/>
      <c r="WDX43" s="132"/>
      <c r="WDY43" s="286"/>
      <c r="WEC43" s="287"/>
      <c r="WED43" s="287"/>
      <c r="WEE43" s="288"/>
      <c r="WEF43" s="287"/>
      <c r="WEG43" s="287"/>
      <c r="WEH43" s="182"/>
      <c r="WEI43" s="283"/>
      <c r="WEK43" s="132"/>
      <c r="WEL43" s="286"/>
      <c r="WEP43" s="287"/>
      <c r="WEQ43" s="287"/>
      <c r="WER43" s="288"/>
      <c r="WES43" s="287"/>
      <c r="WET43" s="287"/>
      <c r="WEU43" s="182"/>
      <c r="WEV43" s="283"/>
      <c r="WEX43" s="132"/>
      <c r="WEY43" s="286"/>
      <c r="WFC43" s="287"/>
      <c r="WFD43" s="287"/>
      <c r="WFE43" s="288"/>
      <c r="WFF43" s="287"/>
      <c r="WFG43" s="287"/>
      <c r="WFH43" s="182"/>
      <c r="WFI43" s="283"/>
      <c r="WFK43" s="132"/>
      <c r="WFL43" s="286"/>
      <c r="WFP43" s="287"/>
      <c r="WFQ43" s="287"/>
      <c r="WFR43" s="288"/>
      <c r="WFS43" s="287"/>
      <c r="WFT43" s="287"/>
      <c r="WFU43" s="182"/>
      <c r="WFV43" s="283"/>
      <c r="WFX43" s="132"/>
      <c r="WFY43" s="286"/>
      <c r="WGC43" s="287"/>
      <c r="WGD43" s="287"/>
      <c r="WGE43" s="288"/>
      <c r="WGF43" s="287"/>
      <c r="WGG43" s="287"/>
      <c r="WGH43" s="182"/>
      <c r="WGI43" s="283"/>
      <c r="WGK43" s="132"/>
      <c r="WGL43" s="286"/>
      <c r="WGP43" s="287"/>
      <c r="WGQ43" s="287"/>
      <c r="WGR43" s="288"/>
      <c r="WGS43" s="287"/>
      <c r="WGT43" s="287"/>
      <c r="WGU43" s="182"/>
      <c r="WGV43" s="283"/>
      <c r="WGX43" s="132"/>
      <c r="WGY43" s="286"/>
      <c r="WHC43" s="287"/>
      <c r="WHD43" s="287"/>
      <c r="WHE43" s="288"/>
      <c r="WHF43" s="287"/>
      <c r="WHG43" s="287"/>
      <c r="WHH43" s="182"/>
      <c r="WHI43" s="283"/>
      <c r="WHK43" s="132"/>
      <c r="WHL43" s="286"/>
      <c r="WHP43" s="287"/>
      <c r="WHQ43" s="287"/>
      <c r="WHR43" s="288"/>
      <c r="WHS43" s="287"/>
      <c r="WHT43" s="287"/>
      <c r="WHU43" s="182"/>
      <c r="WHV43" s="283"/>
      <c r="WHX43" s="132"/>
      <c r="WHY43" s="286"/>
      <c r="WIC43" s="287"/>
      <c r="WID43" s="287"/>
      <c r="WIE43" s="288"/>
      <c r="WIF43" s="287"/>
      <c r="WIG43" s="287"/>
      <c r="WIH43" s="182"/>
      <c r="WII43" s="283"/>
      <c r="WIK43" s="132"/>
      <c r="WIL43" s="286"/>
      <c r="WIP43" s="287"/>
      <c r="WIQ43" s="287"/>
      <c r="WIR43" s="288"/>
      <c r="WIS43" s="287"/>
      <c r="WIT43" s="287"/>
      <c r="WIU43" s="182"/>
      <c r="WIV43" s="283"/>
      <c r="WIX43" s="132"/>
      <c r="WIY43" s="286"/>
      <c r="WJC43" s="287"/>
      <c r="WJD43" s="287"/>
      <c r="WJE43" s="288"/>
      <c r="WJF43" s="287"/>
      <c r="WJG43" s="287"/>
      <c r="WJH43" s="182"/>
      <c r="WJI43" s="283"/>
      <c r="WJK43" s="132"/>
      <c r="WJL43" s="286"/>
      <c r="WJP43" s="287"/>
      <c r="WJQ43" s="287"/>
      <c r="WJR43" s="288"/>
      <c r="WJS43" s="287"/>
      <c r="WJT43" s="287"/>
      <c r="WJU43" s="182"/>
      <c r="WJV43" s="283"/>
      <c r="WJX43" s="132"/>
      <c r="WJY43" s="286"/>
      <c r="WKC43" s="287"/>
      <c r="WKD43" s="287"/>
      <c r="WKE43" s="288"/>
      <c r="WKF43" s="287"/>
      <c r="WKG43" s="287"/>
      <c r="WKH43" s="182"/>
      <c r="WKI43" s="283"/>
      <c r="WKK43" s="132"/>
      <c r="WKL43" s="286"/>
      <c r="WKP43" s="287"/>
      <c r="WKQ43" s="287"/>
      <c r="WKR43" s="288"/>
      <c r="WKS43" s="287"/>
      <c r="WKT43" s="287"/>
      <c r="WKU43" s="182"/>
      <c r="WKV43" s="283"/>
      <c r="WKX43" s="132"/>
      <c r="WKY43" s="286"/>
      <c r="WLC43" s="287"/>
      <c r="WLD43" s="287"/>
      <c r="WLE43" s="288"/>
      <c r="WLF43" s="287"/>
      <c r="WLG43" s="287"/>
      <c r="WLH43" s="182"/>
      <c r="WLI43" s="283"/>
      <c r="WLK43" s="132"/>
      <c r="WLL43" s="286"/>
      <c r="WLP43" s="287"/>
      <c r="WLQ43" s="287"/>
      <c r="WLR43" s="288"/>
      <c r="WLS43" s="287"/>
      <c r="WLT43" s="287"/>
      <c r="WLU43" s="182"/>
      <c r="WLV43" s="283"/>
      <c r="WLX43" s="132"/>
      <c r="WLY43" s="286"/>
      <c r="WMC43" s="287"/>
      <c r="WMD43" s="287"/>
      <c r="WME43" s="288"/>
      <c r="WMF43" s="287"/>
      <c r="WMG43" s="287"/>
      <c r="WMH43" s="182"/>
      <c r="WMI43" s="283"/>
      <c r="WMK43" s="132"/>
      <c r="WML43" s="286"/>
      <c r="WMP43" s="287"/>
      <c r="WMQ43" s="287"/>
      <c r="WMR43" s="288"/>
      <c r="WMS43" s="287"/>
      <c r="WMT43" s="287"/>
      <c r="WMU43" s="182"/>
      <c r="WMV43" s="283"/>
      <c r="WMX43" s="132"/>
      <c r="WMY43" s="286"/>
      <c r="WNC43" s="287"/>
      <c r="WND43" s="287"/>
      <c r="WNE43" s="288"/>
      <c r="WNF43" s="287"/>
      <c r="WNG43" s="287"/>
      <c r="WNH43" s="182"/>
      <c r="WNI43" s="283"/>
      <c r="WNK43" s="132"/>
      <c r="WNL43" s="286"/>
      <c r="WNP43" s="287"/>
      <c r="WNQ43" s="287"/>
      <c r="WNR43" s="288"/>
      <c r="WNS43" s="287"/>
      <c r="WNT43" s="287"/>
      <c r="WNU43" s="182"/>
      <c r="WNV43" s="283"/>
      <c r="WNX43" s="132"/>
      <c r="WNY43" s="286"/>
      <c r="WOC43" s="287"/>
      <c r="WOD43" s="287"/>
      <c r="WOE43" s="288"/>
      <c r="WOF43" s="287"/>
      <c r="WOG43" s="287"/>
      <c r="WOH43" s="182"/>
      <c r="WOI43" s="283"/>
      <c r="WOK43" s="132"/>
      <c r="WOL43" s="286"/>
      <c r="WOP43" s="287"/>
      <c r="WOQ43" s="287"/>
      <c r="WOR43" s="288"/>
      <c r="WOS43" s="287"/>
      <c r="WOT43" s="287"/>
      <c r="WOU43" s="182"/>
      <c r="WOV43" s="283"/>
      <c r="WOX43" s="132"/>
      <c r="WOY43" s="286"/>
      <c r="WPC43" s="287"/>
      <c r="WPD43" s="287"/>
      <c r="WPE43" s="288"/>
      <c r="WPF43" s="287"/>
      <c r="WPG43" s="287"/>
      <c r="WPH43" s="182"/>
      <c r="WPI43" s="283"/>
      <c r="WPK43" s="132"/>
      <c r="WPL43" s="286"/>
      <c r="WPP43" s="287"/>
      <c r="WPQ43" s="287"/>
      <c r="WPR43" s="288"/>
      <c r="WPS43" s="287"/>
      <c r="WPT43" s="287"/>
      <c r="WPU43" s="182"/>
      <c r="WPV43" s="283"/>
      <c r="WPX43" s="132"/>
      <c r="WPY43" s="286"/>
      <c r="WQC43" s="287"/>
      <c r="WQD43" s="287"/>
      <c r="WQE43" s="288"/>
      <c r="WQF43" s="287"/>
      <c r="WQG43" s="287"/>
      <c r="WQH43" s="182"/>
      <c r="WQI43" s="283"/>
      <c r="WQK43" s="132"/>
      <c r="WQL43" s="286"/>
      <c r="WQP43" s="287"/>
      <c r="WQQ43" s="287"/>
      <c r="WQR43" s="288"/>
      <c r="WQS43" s="287"/>
      <c r="WQT43" s="287"/>
      <c r="WQU43" s="182"/>
      <c r="WQV43" s="283"/>
      <c r="WQX43" s="132"/>
      <c r="WQY43" s="286"/>
      <c r="WRC43" s="287"/>
      <c r="WRD43" s="287"/>
      <c r="WRE43" s="288"/>
      <c r="WRF43" s="287"/>
      <c r="WRG43" s="287"/>
      <c r="WRH43" s="182"/>
      <c r="WRI43" s="283"/>
      <c r="WRK43" s="132"/>
      <c r="WRL43" s="286"/>
      <c r="WRP43" s="287"/>
      <c r="WRQ43" s="287"/>
      <c r="WRR43" s="288"/>
      <c r="WRS43" s="287"/>
      <c r="WRT43" s="287"/>
      <c r="WRU43" s="182"/>
      <c r="WRV43" s="283"/>
      <c r="WRX43" s="132"/>
      <c r="WRY43" s="286"/>
      <c r="WSC43" s="287"/>
      <c r="WSD43" s="287"/>
      <c r="WSE43" s="288"/>
      <c r="WSF43" s="287"/>
      <c r="WSG43" s="287"/>
      <c r="WSH43" s="182"/>
      <c r="WSI43" s="283"/>
      <c r="WSK43" s="132"/>
      <c r="WSL43" s="286"/>
      <c r="WSP43" s="287"/>
      <c r="WSQ43" s="287"/>
      <c r="WSR43" s="288"/>
      <c r="WSS43" s="287"/>
      <c r="WST43" s="287"/>
      <c r="WSU43" s="182"/>
      <c r="WSV43" s="283"/>
      <c r="WSX43" s="132"/>
      <c r="WSY43" s="286"/>
      <c r="WTC43" s="287"/>
      <c r="WTD43" s="287"/>
      <c r="WTE43" s="288"/>
      <c r="WTF43" s="287"/>
      <c r="WTG43" s="287"/>
      <c r="WTH43" s="182"/>
      <c r="WTI43" s="283"/>
      <c r="WTK43" s="132"/>
      <c r="WTL43" s="286"/>
      <c r="WTP43" s="287"/>
      <c r="WTQ43" s="287"/>
      <c r="WTR43" s="288"/>
      <c r="WTS43" s="287"/>
      <c r="WTT43" s="287"/>
      <c r="WTU43" s="182"/>
      <c r="WTV43" s="283"/>
      <c r="WTX43" s="132"/>
      <c r="WTY43" s="286"/>
      <c r="WUC43" s="287"/>
      <c r="WUD43" s="287"/>
      <c r="WUE43" s="288"/>
      <c r="WUF43" s="287"/>
      <c r="WUG43" s="287"/>
      <c r="WUH43" s="182"/>
      <c r="WUI43" s="283"/>
      <c r="WUK43" s="132"/>
      <c r="WUL43" s="286"/>
      <c r="WUP43" s="287"/>
      <c r="WUQ43" s="287"/>
      <c r="WUR43" s="288"/>
      <c r="WUS43" s="287"/>
      <c r="WUT43" s="287"/>
      <c r="WUU43" s="182"/>
      <c r="WUV43" s="283"/>
      <c r="WUX43" s="132"/>
      <c r="WUY43" s="286"/>
      <c r="WVC43" s="287"/>
      <c r="WVD43" s="287"/>
      <c r="WVE43" s="288"/>
      <c r="WVF43" s="287"/>
      <c r="WVG43" s="287"/>
      <c r="WVH43" s="182"/>
      <c r="WVI43" s="283"/>
      <c r="WVK43" s="132"/>
      <c r="WVL43" s="286"/>
      <c r="WVP43" s="287"/>
      <c r="WVQ43" s="287"/>
      <c r="WVR43" s="288"/>
      <c r="WVS43" s="287"/>
      <c r="WVT43" s="287"/>
      <c r="WVU43" s="182"/>
      <c r="WVV43" s="283"/>
      <c r="WVX43" s="132"/>
      <c r="WVY43" s="286"/>
      <c r="WWC43" s="287"/>
      <c r="WWD43" s="287"/>
      <c r="WWE43" s="288"/>
      <c r="WWF43" s="287"/>
      <c r="WWG43" s="287"/>
      <c r="WWH43" s="182"/>
      <c r="WWI43" s="283"/>
      <c r="WWK43" s="132"/>
      <c r="WWL43" s="286"/>
      <c r="WWP43" s="287"/>
      <c r="WWQ43" s="287"/>
      <c r="WWR43" s="288"/>
      <c r="WWS43" s="287"/>
      <c r="WWT43" s="287"/>
      <c r="WWU43" s="182"/>
      <c r="WWV43" s="283"/>
      <c r="WWX43" s="132"/>
      <c r="WWY43" s="286"/>
      <c r="WXC43" s="287"/>
      <c r="WXD43" s="287"/>
      <c r="WXE43" s="288"/>
      <c r="WXF43" s="287"/>
      <c r="WXG43" s="287"/>
      <c r="WXH43" s="182"/>
      <c r="WXI43" s="283"/>
      <c r="WXK43" s="132"/>
      <c r="WXL43" s="286"/>
      <c r="WXP43" s="287"/>
      <c r="WXQ43" s="287"/>
      <c r="WXR43" s="288"/>
      <c r="WXS43" s="287"/>
      <c r="WXT43" s="287"/>
      <c r="WXU43" s="182"/>
      <c r="WXV43" s="283"/>
      <c r="WXX43" s="132"/>
      <c r="WXY43" s="286"/>
      <c r="WYC43" s="287"/>
      <c r="WYD43" s="287"/>
      <c r="WYE43" s="288"/>
      <c r="WYF43" s="287"/>
      <c r="WYG43" s="287"/>
      <c r="WYH43" s="182"/>
      <c r="WYI43" s="283"/>
      <c r="WYK43" s="132"/>
      <c r="WYL43" s="286"/>
      <c r="WYP43" s="287"/>
      <c r="WYQ43" s="287"/>
      <c r="WYR43" s="288"/>
      <c r="WYS43" s="287"/>
      <c r="WYT43" s="287"/>
      <c r="WYU43" s="182"/>
      <c r="WYV43" s="283"/>
      <c r="WYX43" s="132"/>
      <c r="WYY43" s="286"/>
      <c r="WZC43" s="287"/>
      <c r="WZD43" s="287"/>
      <c r="WZE43" s="288"/>
      <c r="WZF43" s="287"/>
      <c r="WZG43" s="287"/>
      <c r="WZH43" s="182"/>
      <c r="WZI43" s="283"/>
      <c r="WZK43" s="132"/>
      <c r="WZL43" s="286"/>
      <c r="WZP43" s="287"/>
      <c r="WZQ43" s="287"/>
      <c r="WZR43" s="288"/>
      <c r="WZS43" s="287"/>
      <c r="WZT43" s="287"/>
      <c r="WZU43" s="182"/>
      <c r="WZV43" s="283"/>
      <c r="WZX43" s="132"/>
      <c r="WZY43" s="286"/>
      <c r="XAC43" s="287"/>
      <c r="XAD43" s="287"/>
      <c r="XAE43" s="288"/>
      <c r="XAF43" s="287"/>
      <c r="XAG43" s="287"/>
      <c r="XAH43" s="182"/>
      <c r="XAI43" s="283"/>
      <c r="XAK43" s="132"/>
      <c r="XAL43" s="286"/>
      <c r="XAP43" s="287"/>
      <c r="XAQ43" s="287"/>
      <c r="XAR43" s="288"/>
      <c r="XAS43" s="287"/>
      <c r="XAT43" s="287"/>
      <c r="XAU43" s="182"/>
      <c r="XAV43" s="283"/>
      <c r="XAX43" s="132"/>
      <c r="XAY43" s="286"/>
      <c r="XBC43" s="287"/>
      <c r="XBD43" s="287"/>
      <c r="XBE43" s="288"/>
      <c r="XBF43" s="287"/>
      <c r="XBG43" s="287"/>
      <c r="XBH43" s="182"/>
      <c r="XBI43" s="283"/>
      <c r="XBK43" s="132"/>
      <c r="XBL43" s="286"/>
      <c r="XBP43" s="287"/>
      <c r="XBQ43" s="287"/>
      <c r="XBR43" s="288"/>
      <c r="XBS43" s="287"/>
      <c r="XBT43" s="287"/>
      <c r="XBU43" s="182"/>
      <c r="XBV43" s="283"/>
      <c r="XBX43" s="132"/>
      <c r="XBY43" s="286"/>
      <c r="XCC43" s="287"/>
      <c r="XCD43" s="287"/>
      <c r="XCE43" s="288"/>
      <c r="XCF43" s="287"/>
      <c r="XCG43" s="287"/>
      <c r="XCH43" s="182"/>
      <c r="XCI43" s="283"/>
      <c r="XCK43" s="132"/>
      <c r="XCL43" s="286"/>
      <c r="XCP43" s="287"/>
      <c r="XCQ43" s="287"/>
      <c r="XCR43" s="288"/>
      <c r="XCS43" s="287"/>
      <c r="XCT43" s="287"/>
      <c r="XCU43" s="182"/>
      <c r="XCV43" s="283"/>
      <c r="XCX43" s="132"/>
      <c r="XCY43" s="286"/>
      <c r="XDC43" s="287"/>
      <c r="XDD43" s="287"/>
      <c r="XDE43" s="288"/>
      <c r="XDF43" s="287"/>
      <c r="XDG43" s="287"/>
      <c r="XDH43" s="182"/>
      <c r="XDI43" s="283"/>
      <c r="XDK43" s="132"/>
      <c r="XDL43" s="286"/>
      <c r="XDP43" s="287"/>
      <c r="XDQ43" s="287"/>
      <c r="XDR43" s="288"/>
      <c r="XDS43" s="287"/>
      <c r="XDT43" s="287"/>
      <c r="XDU43" s="182"/>
      <c r="XDV43" s="283"/>
      <c r="XDX43" s="132"/>
      <c r="XDY43" s="286"/>
      <c r="XEC43" s="287"/>
      <c r="XED43" s="287"/>
      <c r="XEE43" s="288"/>
      <c r="XEF43" s="287"/>
      <c r="XEG43" s="287"/>
      <c r="XEH43" s="182"/>
      <c r="XEI43" s="283"/>
      <c r="XEK43" s="132"/>
      <c r="XEL43" s="286"/>
      <c r="XEP43" s="287"/>
      <c r="XEQ43" s="287"/>
      <c r="XER43" s="288"/>
      <c r="XES43" s="287"/>
      <c r="XET43" s="287"/>
      <c r="XEU43" s="182"/>
      <c r="XEV43" s="283"/>
      <c r="XEX43" s="132"/>
      <c r="XEY43" s="286"/>
    </row>
    <row r="44" spans="1:1023 1025:4094 4098:8189 8193:9216 9220:10240 10242:13311 13315:14335 14337:16379" x14ac:dyDescent="0.35">
      <c r="A44" s="464"/>
      <c r="B44" s="640" t="s">
        <v>176</v>
      </c>
      <c r="C44" s="413"/>
      <c r="D44" s="413"/>
      <c r="E44" s="415"/>
      <c r="F44" s="417"/>
      <c r="G44" s="417"/>
      <c r="H44" s="417"/>
      <c r="I44" s="418">
        <f>E44*D44</f>
        <v>0</v>
      </c>
      <c r="J44" s="419">
        <f>I44*12</f>
        <v>0</v>
      </c>
      <c r="K44" s="431"/>
      <c r="L44" s="466"/>
      <c r="M44" s="461"/>
      <c r="N44" s="6"/>
      <c r="O44" s="157"/>
      <c r="P44" s="146">
        <f t="shared" ref="P44:P51" si="16">IF(H44=0,0,IF(H44&lt;$P$10,D44,0))</f>
        <v>0</v>
      </c>
      <c r="Q44" s="284">
        <f t="shared" ref="Q44:Q51" si="17">IF(H44=0,0,IF(AND(H44&lt;=$Q$12,H44&gt;=$Q$11),D44,0))</f>
        <v>0</v>
      </c>
      <c r="R44" s="284">
        <f>IF(H44=0,0,IF(AND(H44&lt;=$R$12,H44&gt;=$R$11),D44,0))</f>
        <v>0</v>
      </c>
      <c r="S44" s="284">
        <f t="shared" ref="S44:S51" si="18">IF(H44=0,0,IF(AND(H44&lt;=$S$12,H44&gt;=$S$11),D44,0))</f>
        <v>0</v>
      </c>
      <c r="T44" s="162">
        <f t="shared" ref="T44:T51" si="19">IF(H44=0,0,IF(H44&lt;$T$12,D44,0))</f>
        <v>0</v>
      </c>
      <c r="V44" s="285"/>
      <c r="W44" s="285"/>
      <c r="X44" s="16"/>
      <c r="Y44" s="16"/>
      <c r="Z44" s="16"/>
      <c r="AA44" s="16"/>
      <c r="AB44" s="16"/>
      <c r="AC44" s="16"/>
      <c r="AD44" s="16"/>
      <c r="AE44" s="16"/>
      <c r="AF44" s="16"/>
      <c r="AG44" s="16"/>
      <c r="AH44" s="16"/>
    </row>
    <row r="45" spans="1:1023 1025:4094 4098:8189 8193:9216 9220:10240 10242:13311 13315:14335 14337:16379" ht="16" thickBot="1" x14ac:dyDescent="0.4">
      <c r="A45" s="464"/>
      <c r="B45" s="640" t="s">
        <v>176</v>
      </c>
      <c r="C45" s="413"/>
      <c r="D45" s="413"/>
      <c r="E45" s="415"/>
      <c r="F45" s="417"/>
      <c r="G45" s="417"/>
      <c r="H45" s="417"/>
      <c r="I45" s="418">
        <f t="shared" ref="I45:I49" si="20">E45*D45</f>
        <v>0</v>
      </c>
      <c r="J45" s="419">
        <f t="shared" ref="J45:J49" si="21">I45*12</f>
        <v>0</v>
      </c>
      <c r="K45" s="431"/>
      <c r="L45" s="466"/>
      <c r="M45" s="461"/>
      <c r="N45" s="6"/>
      <c r="O45" s="157"/>
      <c r="P45" s="146">
        <f t="shared" si="16"/>
        <v>0</v>
      </c>
      <c r="Q45" s="284">
        <f t="shared" si="17"/>
        <v>0</v>
      </c>
      <c r="R45" s="284">
        <f>IF(H45=0,0,IF(AND(H45&lt;=$R$12,H45&gt;=$R$11),D45,0))</f>
        <v>0</v>
      </c>
      <c r="S45" s="284">
        <f t="shared" si="18"/>
        <v>0</v>
      </c>
      <c r="T45" s="162">
        <f t="shared" si="19"/>
        <v>0</v>
      </c>
      <c r="V45" s="285"/>
      <c r="W45" s="285"/>
      <c r="X45" s="16"/>
      <c r="Y45" s="16"/>
      <c r="Z45" s="16"/>
      <c r="AA45" s="16"/>
      <c r="AB45" s="16"/>
      <c r="AC45" s="16"/>
      <c r="AD45" s="16"/>
      <c r="AE45" s="16"/>
      <c r="AF45" s="16"/>
      <c r="AG45" s="16"/>
      <c r="AH45" s="16"/>
    </row>
    <row r="46" spans="1:1023 1025:4094 4098:8189 8193:9216 9220:10240 10242:13311 13315:14335 14337:16379" ht="16" thickBot="1" x14ac:dyDescent="0.4">
      <c r="A46" s="464"/>
      <c r="B46" s="640" t="s">
        <v>180</v>
      </c>
      <c r="C46" s="413"/>
      <c r="D46" s="413"/>
      <c r="E46" s="415"/>
      <c r="F46" s="417"/>
      <c r="G46" s="417"/>
      <c r="H46" s="417"/>
      <c r="I46" s="418">
        <f t="shared" si="20"/>
        <v>0</v>
      </c>
      <c r="J46" s="419">
        <f t="shared" si="21"/>
        <v>0</v>
      </c>
      <c r="K46" s="431"/>
      <c r="L46" s="466"/>
      <c r="M46" s="461"/>
      <c r="N46" s="6"/>
      <c r="O46" s="157"/>
      <c r="P46" s="146">
        <f t="shared" si="16"/>
        <v>0</v>
      </c>
      <c r="Q46" s="284">
        <f t="shared" si="17"/>
        <v>0</v>
      </c>
      <c r="R46" s="284">
        <f t="shared" ref="R46:R51" si="22">IF(H46=0,0,IF(AND(H46&lt;=$R$12,H46&gt;=$R$11),D46,0))</f>
        <v>0</v>
      </c>
      <c r="S46" s="284">
        <f t="shared" si="18"/>
        <v>0</v>
      </c>
      <c r="T46" s="162">
        <f t="shared" si="19"/>
        <v>0</v>
      </c>
      <c r="V46" s="172" t="s">
        <v>209</v>
      </c>
      <c r="W46" s="285"/>
      <c r="X46" s="16"/>
      <c r="Y46" s="16"/>
      <c r="Z46" s="16"/>
      <c r="AA46" s="16"/>
      <c r="AB46" s="16"/>
      <c r="AC46" s="16"/>
      <c r="AD46" s="16"/>
      <c r="AE46" s="16"/>
      <c r="AF46" s="16"/>
      <c r="AG46" s="16"/>
      <c r="AH46" s="16"/>
    </row>
    <row r="47" spans="1:1023 1025:4094 4098:8189 8193:9216 9220:10240 10242:13311 13315:14335 14337:16379" x14ac:dyDescent="0.35">
      <c r="A47" s="464"/>
      <c r="B47" s="640" t="s">
        <v>180</v>
      </c>
      <c r="C47" s="413"/>
      <c r="D47" s="413"/>
      <c r="E47" s="415"/>
      <c r="F47" s="417"/>
      <c r="G47" s="417"/>
      <c r="H47" s="417"/>
      <c r="I47" s="418">
        <f t="shared" si="20"/>
        <v>0</v>
      </c>
      <c r="J47" s="419">
        <f t="shared" si="21"/>
        <v>0</v>
      </c>
      <c r="K47" s="431"/>
      <c r="L47" s="466"/>
      <c r="M47" s="461"/>
      <c r="N47" s="6"/>
      <c r="O47" s="157"/>
      <c r="P47" s="146">
        <f t="shared" si="16"/>
        <v>0</v>
      </c>
      <c r="Q47" s="284">
        <f t="shared" si="17"/>
        <v>0</v>
      </c>
      <c r="R47" s="284">
        <f t="shared" si="22"/>
        <v>0</v>
      </c>
      <c r="S47" s="284">
        <f t="shared" si="18"/>
        <v>0</v>
      </c>
      <c r="T47" s="162">
        <f t="shared" si="19"/>
        <v>0</v>
      </c>
      <c r="V47" s="285">
        <f>+R52+S52+T52</f>
        <v>0</v>
      </c>
      <c r="W47" s="285"/>
      <c r="X47" s="16"/>
      <c r="Y47" s="16"/>
      <c r="Z47" s="16"/>
      <c r="AA47" s="16"/>
      <c r="AB47" s="16"/>
      <c r="AC47" s="16"/>
      <c r="AD47" s="16"/>
      <c r="AE47" s="16"/>
      <c r="AF47" s="16"/>
      <c r="AG47" s="16"/>
      <c r="AH47" s="16"/>
    </row>
    <row r="48" spans="1:1023 1025:4094 4098:8189 8193:9216 9220:10240 10242:13311 13315:14335 14337:16379" x14ac:dyDescent="0.35">
      <c r="A48" s="464"/>
      <c r="B48" s="640" t="s">
        <v>183</v>
      </c>
      <c r="C48" s="413"/>
      <c r="D48" s="413"/>
      <c r="E48" s="415"/>
      <c r="F48" s="417"/>
      <c r="G48" s="417"/>
      <c r="H48" s="417"/>
      <c r="I48" s="418">
        <f t="shared" si="20"/>
        <v>0</v>
      </c>
      <c r="J48" s="419">
        <f>I48*12</f>
        <v>0</v>
      </c>
      <c r="K48" s="431"/>
      <c r="L48" s="466"/>
      <c r="M48" s="461"/>
      <c r="N48" s="6"/>
      <c r="O48" s="157"/>
      <c r="P48" s="146">
        <f t="shared" si="16"/>
        <v>0</v>
      </c>
      <c r="Q48" s="284">
        <f t="shared" si="17"/>
        <v>0</v>
      </c>
      <c r="R48" s="284">
        <f t="shared" si="22"/>
        <v>0</v>
      </c>
      <c r="S48" s="284">
        <f t="shared" si="18"/>
        <v>0</v>
      </c>
      <c r="T48" s="162">
        <f t="shared" si="19"/>
        <v>0</v>
      </c>
      <c r="V48" s="716" t="e">
        <f>+V47/R_Units</f>
        <v>#DIV/0!</v>
      </c>
      <c r="W48" s="285"/>
      <c r="X48" s="16"/>
      <c r="Y48" s="16"/>
      <c r="Z48" s="16"/>
      <c r="AA48" s="16"/>
      <c r="AB48" s="16"/>
      <c r="AC48" s="16"/>
      <c r="AD48" s="16"/>
      <c r="AE48" s="16"/>
      <c r="AF48" s="16"/>
      <c r="AG48" s="16"/>
      <c r="AH48" s="16"/>
    </row>
    <row r="49" spans="1:34" x14ac:dyDescent="0.35">
      <c r="A49" s="464"/>
      <c r="B49" s="640" t="s">
        <v>183</v>
      </c>
      <c r="C49" s="413"/>
      <c r="D49" s="413"/>
      <c r="E49" s="415"/>
      <c r="F49" s="417"/>
      <c r="G49" s="417"/>
      <c r="H49" s="417"/>
      <c r="I49" s="418">
        <f t="shared" si="20"/>
        <v>0</v>
      </c>
      <c r="J49" s="419">
        <f t="shared" si="21"/>
        <v>0</v>
      </c>
      <c r="K49" s="431"/>
      <c r="L49" s="466"/>
      <c r="M49" s="461"/>
      <c r="N49" s="6"/>
      <c r="O49" s="157"/>
      <c r="P49" s="146">
        <f t="shared" si="16"/>
        <v>0</v>
      </c>
      <c r="Q49" s="284">
        <f t="shared" si="17"/>
        <v>0</v>
      </c>
      <c r="R49" s="284">
        <f t="shared" si="22"/>
        <v>0</v>
      </c>
      <c r="S49" s="284">
        <f t="shared" si="18"/>
        <v>0</v>
      </c>
      <c r="T49" s="162">
        <f t="shared" si="19"/>
        <v>0</v>
      </c>
      <c r="V49" s="285"/>
      <c r="W49" s="285"/>
      <c r="X49" s="16"/>
      <c r="Y49" s="16"/>
      <c r="Z49" s="16"/>
      <c r="AA49" s="16"/>
      <c r="AB49" s="16"/>
      <c r="AC49" s="16"/>
      <c r="AD49" s="16"/>
      <c r="AE49" s="16"/>
      <c r="AF49" s="16"/>
      <c r="AG49" s="16"/>
      <c r="AH49" s="16"/>
    </row>
    <row r="50" spans="1:34" x14ac:dyDescent="0.35">
      <c r="A50" s="464"/>
      <c r="B50" s="640" t="s">
        <v>187</v>
      </c>
      <c r="C50" s="413"/>
      <c r="D50" s="413"/>
      <c r="E50" s="415"/>
      <c r="F50" s="417"/>
      <c r="G50" s="417"/>
      <c r="H50" s="417"/>
      <c r="I50" s="418">
        <f>E50*D50</f>
        <v>0</v>
      </c>
      <c r="J50" s="419">
        <f>I50*12</f>
        <v>0</v>
      </c>
      <c r="K50" s="431"/>
      <c r="L50" s="466"/>
      <c r="M50" s="461"/>
      <c r="N50" s="6"/>
      <c r="O50" s="157"/>
      <c r="P50" s="146">
        <f t="shared" si="16"/>
        <v>0</v>
      </c>
      <c r="Q50" s="284">
        <f t="shared" si="17"/>
        <v>0</v>
      </c>
      <c r="R50" s="284">
        <f t="shared" si="22"/>
        <v>0</v>
      </c>
      <c r="S50" s="284">
        <f t="shared" si="18"/>
        <v>0</v>
      </c>
      <c r="T50" s="162">
        <f t="shared" si="19"/>
        <v>0</v>
      </c>
      <c r="V50" s="285"/>
      <c r="W50" s="285"/>
      <c r="X50" s="16"/>
      <c r="Y50" s="16"/>
      <c r="Z50" s="16"/>
      <c r="AA50" s="16"/>
      <c r="AB50" s="16"/>
      <c r="AC50" s="16"/>
      <c r="AD50" s="16"/>
      <c r="AE50" s="16"/>
      <c r="AF50" s="16"/>
      <c r="AG50" s="16"/>
      <c r="AH50" s="16"/>
    </row>
    <row r="51" spans="1:34" ht="16" thickBot="1" x14ac:dyDescent="0.4">
      <c r="A51" s="464"/>
      <c r="B51" s="640" t="s">
        <v>187</v>
      </c>
      <c r="C51" s="413"/>
      <c r="D51" s="413"/>
      <c r="E51" s="415"/>
      <c r="F51" s="417"/>
      <c r="G51" s="417"/>
      <c r="H51" s="417"/>
      <c r="I51" s="418">
        <f>E51*D51</f>
        <v>0</v>
      </c>
      <c r="J51" s="419">
        <f>I51*12</f>
        <v>0</v>
      </c>
      <c r="K51" s="431"/>
      <c r="L51" s="466"/>
      <c r="M51" s="461"/>
      <c r="N51" s="6"/>
      <c r="O51" s="157"/>
      <c r="P51" s="146">
        <f t="shared" si="16"/>
        <v>0</v>
      </c>
      <c r="Q51" s="284">
        <f t="shared" si="17"/>
        <v>0</v>
      </c>
      <c r="R51" s="284">
        <f t="shared" si="22"/>
        <v>0</v>
      </c>
      <c r="S51" s="284">
        <f t="shared" si="18"/>
        <v>0</v>
      </c>
      <c r="T51" s="162">
        <f t="shared" si="19"/>
        <v>0</v>
      </c>
      <c r="V51" s="285"/>
      <c r="W51" s="285"/>
      <c r="X51" s="16"/>
      <c r="Y51" s="16"/>
      <c r="Z51" s="16"/>
      <c r="AA51" s="16"/>
      <c r="AB51" s="16"/>
      <c r="AC51" s="16"/>
      <c r="AD51" s="16"/>
      <c r="AE51" s="16"/>
      <c r="AF51" s="16"/>
      <c r="AG51" s="16"/>
      <c r="AH51" s="16"/>
    </row>
    <row r="52" spans="1:34" ht="16" thickBot="1" x14ac:dyDescent="0.4">
      <c r="A52" s="464"/>
      <c r="B52" s="433" t="s">
        <v>210</v>
      </c>
      <c r="C52" s="434">
        <f>SUMPRODUCT(C13:C26,D13:D26)+SUMPRODUCT(C28:C42,D28:D42)+SUMPRODUCT(C44:C51,D44:D51)</f>
        <v>0</v>
      </c>
      <c r="D52" s="397"/>
      <c r="E52" s="397"/>
      <c r="F52" s="397"/>
      <c r="G52" s="397"/>
      <c r="H52" s="397"/>
      <c r="I52" s="397"/>
      <c r="J52" s="435">
        <f>SUM(J13:J51)</f>
        <v>0</v>
      </c>
      <c r="L52" s="465"/>
      <c r="M52" s="461"/>
      <c r="N52" s="6"/>
      <c r="O52" s="157"/>
      <c r="P52" s="159"/>
      <c r="Q52" s="160">
        <f>SUM(Q13:Q51)</f>
        <v>0</v>
      </c>
      <c r="R52" s="160">
        <f t="shared" ref="R52:T52" si="23">SUM(R13:R51)</f>
        <v>0</v>
      </c>
      <c r="S52" s="160">
        <f t="shared" si="23"/>
        <v>0</v>
      </c>
      <c r="T52" s="160">
        <f t="shared" si="23"/>
        <v>0</v>
      </c>
      <c r="V52" s="172" t="s">
        <v>211</v>
      </c>
      <c r="W52" s="291"/>
      <c r="X52" s="16"/>
      <c r="Y52" s="16"/>
      <c r="Z52" s="16"/>
      <c r="AA52" s="16"/>
      <c r="AB52" s="16"/>
      <c r="AC52" s="16"/>
      <c r="AD52" s="16"/>
      <c r="AE52" s="16"/>
      <c r="AF52" s="16"/>
      <c r="AG52" s="16"/>
      <c r="AH52" s="16"/>
    </row>
    <row r="53" spans="1:34" ht="16" thickBot="1" x14ac:dyDescent="0.4">
      <c r="A53" s="464"/>
      <c r="B53" s="556" t="s">
        <v>212</v>
      </c>
      <c r="C53" s="205"/>
      <c r="D53" s="436">
        <f>SUM(D13:D26,D28:D42,D44:D51)</f>
        <v>0</v>
      </c>
      <c r="E53" s="205"/>
      <c r="F53" s="205"/>
      <c r="G53" s="205"/>
      <c r="H53" s="437"/>
      <c r="I53" s="399"/>
      <c r="M53" s="461"/>
      <c r="N53" s="6"/>
      <c r="O53" s="163"/>
      <c r="P53" s="30">
        <f>IF(R_Units=0, 0,SUM(P14:P52)/R_Units)</f>
        <v>0</v>
      </c>
      <c r="Q53" s="30">
        <f>IF(R_Units=0, 0,SUM(Q14:Q52)/R_Units)</f>
        <v>0</v>
      </c>
      <c r="R53" s="30">
        <f>IF(R_Units=0, 0,SUM(R14:R52)/R_Units)</f>
        <v>0</v>
      </c>
      <c r="S53" s="30">
        <f>IF(R_Units=0, 0,SUM(S14:S52)/R_Units)</f>
        <v>0</v>
      </c>
      <c r="T53" s="164">
        <f>IF(R_Units=0, 0,SUM(T14:T52)/R_Units)</f>
        <v>0</v>
      </c>
      <c r="V53" s="140">
        <f>SUM(P13:P52)</f>
        <v>0</v>
      </c>
      <c r="X53" s="16"/>
      <c r="Y53" s="16"/>
      <c r="Z53" s="16"/>
      <c r="AA53" s="16"/>
      <c r="AB53" s="16"/>
      <c r="AC53" s="16"/>
      <c r="AD53" s="16"/>
      <c r="AE53" s="16"/>
      <c r="AF53" s="16"/>
      <c r="AG53" s="16"/>
      <c r="AH53" s="16"/>
    </row>
    <row r="54" spans="1:34" ht="16" thickBot="1" x14ac:dyDescent="0.4">
      <c r="A54" s="464"/>
      <c r="B54" s="205"/>
      <c r="C54" s="205"/>
      <c r="D54" s="438"/>
      <c r="E54" s="205"/>
      <c r="F54" s="205"/>
      <c r="G54" s="205"/>
      <c r="H54" s="437"/>
      <c r="I54" s="399"/>
      <c r="L54" s="465"/>
      <c r="M54" s="461"/>
      <c r="N54" s="6"/>
      <c r="O54"/>
      <c r="P54" s="137"/>
      <c r="Q54" s="137"/>
      <c r="R54" s="137"/>
      <c r="S54" s="137"/>
      <c r="T54" s="137"/>
      <c r="V54" s="173">
        <f>IF(R_Units=0,0,V53/R_Units)</f>
        <v>0</v>
      </c>
      <c r="W54" s="292"/>
      <c r="X54" s="16"/>
      <c r="Y54" s="16"/>
      <c r="Z54" s="16"/>
      <c r="AA54" s="16"/>
      <c r="AB54" s="16"/>
      <c r="AC54" s="16"/>
      <c r="AD54" s="16"/>
      <c r="AE54" s="16"/>
      <c r="AF54" s="16"/>
      <c r="AG54" s="16"/>
      <c r="AH54" s="16"/>
    </row>
    <row r="55" spans="1:34" ht="23.25" customHeight="1" x14ac:dyDescent="0.35">
      <c r="A55" s="469"/>
      <c r="B55" s="470"/>
      <c r="C55" s="470"/>
      <c r="D55" s="470"/>
      <c r="E55" s="470"/>
      <c r="F55" s="470"/>
      <c r="G55" s="470"/>
      <c r="H55" s="470"/>
      <c r="I55" s="470"/>
      <c r="J55" s="470"/>
      <c r="K55" s="470"/>
      <c r="L55" s="471"/>
      <c r="M55" s="472"/>
      <c r="N55" s="6"/>
      <c r="O55"/>
      <c r="P55" s="137"/>
      <c r="Q55" s="137"/>
      <c r="R55" s="137"/>
      <c r="S55" s="137"/>
      <c r="T55" s="137"/>
      <c r="V55" s="44"/>
      <c r="W55" s="44"/>
      <c r="X55" s="16"/>
      <c r="Y55" s="16"/>
      <c r="Z55" s="16"/>
      <c r="AA55" s="16"/>
      <c r="AB55" s="16"/>
      <c r="AC55" s="16"/>
      <c r="AD55" s="16"/>
      <c r="AE55" s="16"/>
      <c r="AF55" s="16"/>
      <c r="AG55" s="16"/>
      <c r="AH55" s="16"/>
    </row>
    <row r="56" spans="1:34" x14ac:dyDescent="0.35">
      <c r="A56" s="136"/>
      <c r="B56" s="439"/>
      <c r="C56" s="439"/>
      <c r="D56" s="439"/>
      <c r="E56" s="439"/>
      <c r="F56" s="439"/>
      <c r="G56" s="439"/>
      <c r="H56" s="439"/>
      <c r="I56" s="439"/>
      <c r="J56" s="439"/>
      <c r="L56" s="136"/>
      <c r="M56" s="6"/>
      <c r="N56" s="6"/>
      <c r="O56"/>
      <c r="P56"/>
      <c r="Q56"/>
      <c r="R56"/>
      <c r="S56"/>
      <c r="T56"/>
      <c r="V56" s="139"/>
      <c r="W56" s="139"/>
      <c r="X56" s="16"/>
      <c r="Y56" s="297"/>
      <c r="Z56" s="297"/>
      <c r="AA56" s="297"/>
      <c r="AB56" s="16"/>
      <c r="AC56" s="16"/>
      <c r="AD56" s="16"/>
      <c r="AE56" s="16"/>
      <c r="AF56" s="16"/>
      <c r="AG56" s="16"/>
      <c r="AH56" s="16"/>
    </row>
    <row r="57" spans="1:34" s="5" customFormat="1" x14ac:dyDescent="0.35">
      <c r="A57" s="136"/>
      <c r="B57" s="439"/>
      <c r="C57" s="439"/>
      <c r="D57" s="439"/>
      <c r="E57" s="439"/>
      <c r="F57" s="439"/>
      <c r="G57" s="439"/>
      <c r="H57" s="439"/>
      <c r="I57" s="439"/>
      <c r="J57" s="439"/>
      <c r="K57" s="440"/>
      <c r="L57"/>
      <c r="M57" s="136"/>
      <c r="N57" s="6"/>
      <c r="O57"/>
      <c r="P57"/>
      <c r="Q57"/>
      <c r="R57"/>
      <c r="S57"/>
      <c r="T57"/>
      <c r="V57" s="44"/>
      <c r="W57" s="44"/>
      <c r="X57" s="297"/>
      <c r="Y57" s="16"/>
      <c r="Z57" s="16"/>
      <c r="AA57" s="16"/>
      <c r="AB57" s="297"/>
      <c r="AC57" s="297"/>
      <c r="AD57" s="297"/>
      <c r="AE57" s="297"/>
      <c r="AF57" s="297"/>
      <c r="AG57" s="297"/>
      <c r="AH57" s="297"/>
    </row>
    <row r="58" spans="1:34" x14ac:dyDescent="0.35">
      <c r="A58" s="136"/>
      <c r="M58" s="6"/>
      <c r="N58" s="6"/>
      <c r="P58" s="38">
        <f>IF(Y22=0,0,SUMPRODUCT(P13:P51,G13:G51)/Y22)</f>
        <v>0</v>
      </c>
      <c r="Q58"/>
      <c r="R58" s="38">
        <f>IF(Y22=0,0,SUMPRODUCT(P13:P51,F13:F51)/Y22)</f>
        <v>0</v>
      </c>
      <c r="S58"/>
      <c r="T58"/>
      <c r="X58" s="16"/>
      <c r="Y58" s="16"/>
      <c r="Z58" s="16"/>
      <c r="AA58" s="16"/>
      <c r="AB58" s="16"/>
      <c r="AC58" s="16"/>
      <c r="AD58" s="16"/>
      <c r="AE58" s="16"/>
      <c r="AF58" s="16"/>
      <c r="AG58" s="16"/>
      <c r="AH58" s="16"/>
    </row>
    <row r="59" spans="1:34" x14ac:dyDescent="0.35">
      <c r="A59" s="136"/>
      <c r="M59" s="6"/>
      <c r="N59" s="6"/>
      <c r="X59" s="16"/>
      <c r="Y59" s="16"/>
      <c r="Z59" s="16"/>
      <c r="AA59" s="16"/>
      <c r="AB59" s="16"/>
      <c r="AC59" s="16"/>
      <c r="AD59" s="16"/>
      <c r="AE59" s="16"/>
      <c r="AF59" s="16"/>
      <c r="AG59" s="16"/>
      <c r="AH59" s="16"/>
    </row>
    <row r="60" spans="1:34" x14ac:dyDescent="0.35">
      <c r="A60" s="136"/>
      <c r="M60" s="6"/>
      <c r="N60" s="6"/>
      <c r="O60" s="5"/>
      <c r="X60" s="16"/>
      <c r="Y60" s="297"/>
      <c r="Z60" s="297"/>
      <c r="AA60" s="297"/>
      <c r="AB60" s="16"/>
      <c r="AC60" s="16"/>
      <c r="AD60" s="16"/>
      <c r="AE60" s="16"/>
      <c r="AF60" s="16"/>
      <c r="AG60" s="16"/>
      <c r="AH60" s="16"/>
    </row>
    <row r="61" spans="1:34" s="5" customFormat="1" x14ac:dyDescent="0.35">
      <c r="A61" s="136"/>
      <c r="B61" s="439"/>
      <c r="C61" s="439"/>
      <c r="D61" s="439"/>
      <c r="E61" s="439"/>
      <c r="F61" s="439"/>
      <c r="G61" s="439"/>
      <c r="H61" s="439"/>
      <c r="I61" s="439"/>
      <c r="J61" s="439"/>
      <c r="K61" s="397"/>
      <c r="L61"/>
      <c r="M61" s="6"/>
      <c r="O61" s="4"/>
      <c r="X61" s="297"/>
      <c r="Y61" s="16"/>
      <c r="Z61" s="16"/>
      <c r="AA61" s="16"/>
      <c r="AB61" s="297"/>
      <c r="AC61" s="297"/>
      <c r="AD61" s="297"/>
      <c r="AE61" s="297"/>
      <c r="AF61" s="297"/>
      <c r="AG61" s="297"/>
      <c r="AH61" s="297"/>
    </row>
    <row r="62" spans="1:34" x14ac:dyDescent="0.35">
      <c r="A62" s="136"/>
      <c r="M62" s="6"/>
      <c r="P62" s="2" t="s">
        <v>213</v>
      </c>
      <c r="Q62" s="2"/>
      <c r="R62" s="174" t="str">
        <f>IF(X24="Pass","Yes","No")</f>
        <v>No</v>
      </c>
      <c r="X62" s="16"/>
      <c r="Y62" s="16"/>
      <c r="Z62" s="16"/>
      <c r="AA62" s="16"/>
      <c r="AB62" s="16"/>
      <c r="AC62" s="16"/>
      <c r="AD62" s="16"/>
      <c r="AE62" s="16"/>
      <c r="AF62" s="16"/>
      <c r="AG62" s="16"/>
      <c r="AH62" s="16"/>
    </row>
    <row r="63" spans="1:34" x14ac:dyDescent="0.35">
      <c r="A63" s="136"/>
      <c r="M63" s="6"/>
      <c r="P63" s="36" t="s">
        <v>214</v>
      </c>
      <c r="Q63" s="36"/>
      <c r="R63" s="35" t="str">
        <f>IF($Y$23&gt;=30.99%,"Yes","No")</f>
        <v>No</v>
      </c>
      <c r="X63" s="16"/>
      <c r="Y63" s="16"/>
      <c r="Z63" s="16"/>
      <c r="AA63" s="16"/>
      <c r="AB63" s="16"/>
      <c r="AC63" s="16"/>
      <c r="AD63" s="16"/>
      <c r="AE63" s="16"/>
      <c r="AF63" s="16"/>
      <c r="AG63" s="16"/>
      <c r="AH63" s="16"/>
    </row>
    <row r="64" spans="1:34" x14ac:dyDescent="0.35">
      <c r="A64" s="136"/>
      <c r="M64" s="6"/>
      <c r="P64" s="36" t="s">
        <v>215</v>
      </c>
      <c r="Q64" s="36"/>
      <c r="R64" s="35" t="str">
        <f>IF($Y$23&gt;=40.99%,"Yes","No")</f>
        <v>No</v>
      </c>
      <c r="X64" s="16"/>
      <c r="Y64" s="16"/>
      <c r="Z64" s="16"/>
      <c r="AA64" s="16"/>
      <c r="AB64" s="16"/>
      <c r="AC64" s="16"/>
      <c r="AD64" s="16"/>
      <c r="AE64" s="16"/>
      <c r="AF64" s="16"/>
      <c r="AG64" s="16"/>
      <c r="AH64" s="16"/>
    </row>
    <row r="65" spans="1:16380" x14ac:dyDescent="0.35">
      <c r="A65" s="136"/>
      <c r="M65" s="6"/>
      <c r="P65" s="36" t="s">
        <v>216</v>
      </c>
      <c r="Q65" s="36"/>
      <c r="R65" s="35" t="str">
        <f>IF($Y$23&gt;=50.99%,"Yes","No")</f>
        <v>No</v>
      </c>
      <c r="X65" s="16"/>
      <c r="Y65" s="16"/>
      <c r="Z65" s="16"/>
      <c r="AA65" s="16"/>
      <c r="AB65" s="16"/>
      <c r="AC65" s="16"/>
      <c r="AD65" s="16"/>
      <c r="AE65" s="16"/>
      <c r="AF65" s="16"/>
      <c r="AG65" s="16"/>
      <c r="AH65" s="16"/>
    </row>
    <row r="66" spans="1:16380" x14ac:dyDescent="0.35">
      <c r="A66" s="136"/>
      <c r="C66" s="397"/>
      <c r="D66" s="397"/>
      <c r="M66" s="6"/>
      <c r="P66" s="36" t="s">
        <v>217</v>
      </c>
      <c r="Q66" s="36"/>
      <c r="R66" s="35" t="str">
        <f>IF($Y$23&gt;=54.99%,"Yes","No")</f>
        <v>No</v>
      </c>
      <c r="X66" s="16"/>
      <c r="Y66" s="16"/>
      <c r="Z66" s="16"/>
      <c r="AA66" s="16"/>
      <c r="AB66" s="16"/>
      <c r="AC66" s="16"/>
      <c r="AD66" s="16"/>
      <c r="AE66" s="16"/>
      <c r="AF66" s="16"/>
      <c r="AG66" s="16"/>
      <c r="AH66" s="16"/>
    </row>
    <row r="67" spans="1:16380" customFormat="1" ht="10.15" customHeight="1" x14ac:dyDescent="0.35">
      <c r="A67" s="136"/>
      <c r="B67" s="396"/>
      <c r="C67" s="396"/>
      <c r="D67" s="396"/>
      <c r="E67" s="396"/>
      <c r="F67" s="396"/>
      <c r="G67" s="396"/>
      <c r="H67" s="396"/>
      <c r="I67" s="396"/>
      <c r="J67" s="397"/>
      <c r="K67" s="397"/>
      <c r="M67" s="6"/>
      <c r="N67" s="6"/>
      <c r="O67" s="6"/>
      <c r="P67" s="32"/>
      <c r="Q67" s="32"/>
      <c r="R67" s="168"/>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c r="AME67" s="6"/>
      <c r="AMF67" s="6"/>
      <c r="AMG67" s="6"/>
      <c r="AMH67" s="6"/>
      <c r="AMI67" s="6"/>
      <c r="AMJ67" s="6"/>
      <c r="AMK67" s="6"/>
      <c r="AML67" s="6"/>
      <c r="AMM67" s="6"/>
      <c r="AMN67" s="6"/>
      <c r="AMO67" s="6"/>
      <c r="AMP67" s="6"/>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6"/>
      <c r="WMS67" s="6"/>
      <c r="WMT67" s="6"/>
      <c r="WMU67" s="6"/>
      <c r="WMV67" s="6"/>
      <c r="WMW67" s="6"/>
      <c r="WMX67" s="6"/>
      <c r="WMY67" s="6"/>
      <c r="WMZ67" s="6"/>
      <c r="WNA67" s="6"/>
      <c r="WNB67" s="6"/>
      <c r="WNC67" s="6"/>
      <c r="WND67" s="6"/>
      <c r="WNE67" s="6"/>
      <c r="WNF67" s="6"/>
      <c r="WNG67" s="6"/>
      <c r="WNH67" s="6"/>
      <c r="WNI67" s="6"/>
      <c r="WNJ67" s="6"/>
      <c r="WNK67" s="6"/>
      <c r="WNL67" s="6"/>
      <c r="WNM67" s="6"/>
      <c r="WNN67" s="6"/>
      <c r="WNO67" s="6"/>
      <c r="WNP67" s="6"/>
      <c r="WNQ67" s="6"/>
      <c r="WNR67" s="6"/>
      <c r="WNS67" s="6"/>
      <c r="WNT67" s="6"/>
      <c r="WNU67" s="6"/>
      <c r="WNV67" s="6"/>
      <c r="WNW67" s="6"/>
      <c r="WNX67" s="6"/>
      <c r="WNY67" s="6"/>
      <c r="WNZ67" s="6"/>
      <c r="WOA67" s="6"/>
      <c r="WOB67" s="6"/>
      <c r="WOC67" s="6"/>
      <c r="WOD67" s="6"/>
      <c r="WOE67" s="6"/>
      <c r="WOF67" s="6"/>
      <c r="WOG67" s="6"/>
      <c r="WOH67" s="6"/>
      <c r="WOI67" s="6"/>
      <c r="WOJ67" s="6"/>
      <c r="WOK67" s="6"/>
      <c r="WOL67" s="6"/>
      <c r="WOM67" s="6"/>
      <c r="WON67" s="6"/>
      <c r="WOO67" s="6"/>
      <c r="WOP67" s="6"/>
      <c r="WOQ67" s="6"/>
      <c r="WOR67" s="6"/>
      <c r="WOS67" s="6"/>
      <c r="WOT67" s="6"/>
      <c r="WOU67" s="6"/>
      <c r="WOV67" s="6"/>
      <c r="WOW67" s="6"/>
      <c r="WOX67" s="6"/>
      <c r="WOY67" s="6"/>
      <c r="WOZ67" s="6"/>
      <c r="WPA67" s="6"/>
      <c r="WPB67" s="6"/>
      <c r="WPC67" s="6"/>
      <c r="WPD67" s="6"/>
      <c r="WPE67" s="6"/>
      <c r="WPF67" s="6"/>
      <c r="WPG67" s="6"/>
      <c r="WPH67" s="6"/>
      <c r="WPI67" s="6"/>
      <c r="WPJ67" s="6"/>
      <c r="WPK67" s="6"/>
      <c r="WPL67" s="6"/>
      <c r="WPM67" s="6"/>
      <c r="WPN67" s="6"/>
      <c r="WPO67" s="6"/>
      <c r="WPP67" s="6"/>
      <c r="WPQ67" s="6"/>
      <c r="WPR67" s="6"/>
      <c r="WPS67" s="6"/>
      <c r="WPT67" s="6"/>
      <c r="WPU67" s="6"/>
      <c r="WPV67" s="6"/>
      <c r="WPW67" s="6"/>
      <c r="WPX67" s="6"/>
      <c r="WPY67" s="6"/>
      <c r="WPZ67" s="6"/>
      <c r="WQA67" s="6"/>
      <c r="WQB67" s="6"/>
      <c r="WQC67" s="6"/>
      <c r="WQD67" s="6"/>
      <c r="WQE67" s="6"/>
      <c r="WQF67" s="6"/>
      <c r="WQG67" s="6"/>
      <c r="WQH67" s="6"/>
      <c r="WQI67" s="6"/>
      <c r="WQJ67" s="6"/>
      <c r="WQK67" s="6"/>
      <c r="WQL67" s="6"/>
      <c r="WQM67" s="6"/>
      <c r="WQN67" s="6"/>
      <c r="WQO67" s="6"/>
      <c r="WQP67" s="6"/>
      <c r="WQQ67" s="6"/>
      <c r="WQR67" s="6"/>
      <c r="WQS67" s="6"/>
      <c r="WQT67" s="6"/>
      <c r="WQU67" s="6"/>
      <c r="WQV67" s="6"/>
      <c r="WQW67" s="6"/>
      <c r="WQX67" s="6"/>
      <c r="WQY67" s="6"/>
      <c r="WQZ67" s="6"/>
      <c r="WRA67" s="6"/>
      <c r="WRB67" s="6"/>
      <c r="WRC67" s="6"/>
      <c r="WRD67" s="6"/>
      <c r="WRE67" s="6"/>
      <c r="WRF67" s="6"/>
      <c r="WRG67" s="6"/>
      <c r="WRH67" s="6"/>
      <c r="WRI67" s="6"/>
      <c r="WRJ67" s="6"/>
      <c r="WRK67" s="6"/>
      <c r="WRL67" s="6"/>
      <c r="WRM67" s="6"/>
      <c r="WRN67" s="6"/>
      <c r="WRO67" s="6"/>
      <c r="WRP67" s="6"/>
      <c r="WRQ67" s="6"/>
      <c r="WRR67" s="6"/>
      <c r="WRS67" s="6"/>
      <c r="WRT67" s="6"/>
      <c r="WRU67" s="6"/>
      <c r="WRV67" s="6"/>
      <c r="WRW67" s="6"/>
      <c r="WRX67" s="6"/>
      <c r="WRY67" s="6"/>
      <c r="WRZ67" s="6"/>
      <c r="WSA67" s="6"/>
      <c r="WSB67" s="6"/>
      <c r="WSC67" s="6"/>
      <c r="WSD67" s="6"/>
      <c r="WSE67" s="6"/>
      <c r="WSF67" s="6"/>
      <c r="WSG67" s="6"/>
      <c r="WSH67" s="6"/>
      <c r="WSI67" s="6"/>
      <c r="WSJ67" s="6"/>
      <c r="WSK67" s="6"/>
      <c r="WSL67" s="6"/>
      <c r="WSM67" s="6"/>
      <c r="WSN67" s="6"/>
      <c r="WSO67" s="6"/>
      <c r="WSP67" s="6"/>
      <c r="WSQ67" s="6"/>
      <c r="WSR67" s="6"/>
      <c r="WSS67" s="6"/>
      <c r="WST67" s="6"/>
      <c r="WSU67" s="6"/>
      <c r="WSV67" s="6"/>
      <c r="WSW67" s="6"/>
      <c r="WSX67" s="6"/>
      <c r="WSY67" s="6"/>
      <c r="WSZ67" s="6"/>
      <c r="WTA67" s="6"/>
      <c r="WTB67" s="6"/>
      <c r="WTC67" s="6"/>
      <c r="WTD67" s="6"/>
      <c r="WTE67" s="6"/>
      <c r="WTF67" s="6"/>
      <c r="WTG67" s="6"/>
      <c r="WTH67" s="6"/>
      <c r="WTI67" s="6"/>
      <c r="WTJ67" s="6"/>
      <c r="WTK67" s="6"/>
      <c r="WTL67" s="6"/>
      <c r="WTM67" s="6"/>
      <c r="WTN67" s="6"/>
      <c r="WTO67" s="6"/>
      <c r="WTP67" s="6"/>
      <c r="WTQ67" s="6"/>
      <c r="WTR67" s="6"/>
      <c r="WTS67" s="6"/>
      <c r="WTT67" s="6"/>
      <c r="WTU67" s="6"/>
      <c r="WTV67" s="6"/>
      <c r="WTW67" s="6"/>
      <c r="WTX67" s="6"/>
      <c r="WTY67" s="6"/>
      <c r="WTZ67" s="6"/>
      <c r="WUA67" s="6"/>
      <c r="WUB67" s="6"/>
      <c r="WUC67" s="6"/>
      <c r="WUD67" s="6"/>
      <c r="WUE67" s="6"/>
      <c r="WUF67" s="6"/>
      <c r="WUG67" s="6"/>
      <c r="WUH67" s="6"/>
      <c r="WUI67" s="6"/>
      <c r="WUJ67" s="6"/>
      <c r="WUK67" s="6"/>
      <c r="WUL67" s="6"/>
      <c r="WUM67" s="6"/>
      <c r="WUN67" s="6"/>
      <c r="WUO67" s="6"/>
      <c r="WUP67" s="6"/>
      <c r="WUQ67" s="6"/>
      <c r="WUR67" s="6"/>
      <c r="WUS67" s="6"/>
      <c r="WUT67" s="6"/>
      <c r="WUU67" s="6"/>
      <c r="WUV67" s="6"/>
      <c r="WUW67" s="6"/>
      <c r="WUX67" s="6"/>
      <c r="WUY67" s="6"/>
      <c r="WUZ67" s="6"/>
      <c r="WVA67" s="6"/>
      <c r="WVB67" s="6"/>
      <c r="WVC67" s="6"/>
      <c r="WVD67" s="6"/>
      <c r="WVE67" s="6"/>
      <c r="WVF67" s="6"/>
      <c r="WVG67" s="6"/>
      <c r="WVH67" s="6"/>
      <c r="WVI67" s="6"/>
      <c r="WVJ67" s="6"/>
      <c r="WVK67" s="6"/>
      <c r="WVL67" s="6"/>
      <c r="WVM67" s="6"/>
      <c r="WVN67" s="6"/>
      <c r="WVO67" s="6"/>
      <c r="WVP67" s="6"/>
      <c r="WVQ67" s="6"/>
      <c r="WVR67" s="6"/>
      <c r="WVS67" s="6"/>
      <c r="WVT67" s="6"/>
      <c r="WVU67" s="6"/>
      <c r="WVV67" s="6"/>
      <c r="WVW67" s="6"/>
      <c r="WVX67" s="6"/>
      <c r="WVY67" s="6"/>
      <c r="WVZ67" s="6"/>
      <c r="WWA67" s="6"/>
      <c r="WWB67" s="6"/>
      <c r="WWC67" s="6"/>
      <c r="WWD67" s="6"/>
      <c r="WWE67" s="6"/>
      <c r="WWF67" s="6"/>
      <c r="WWG67" s="6"/>
      <c r="WWH67" s="6"/>
      <c r="WWI67" s="6"/>
      <c r="WWJ67" s="6"/>
      <c r="WWK67" s="6"/>
      <c r="WWL67" s="6"/>
      <c r="WWM67" s="6"/>
      <c r="WWN67" s="6"/>
      <c r="WWO67" s="6"/>
      <c r="WWP67" s="6"/>
      <c r="WWQ67" s="6"/>
      <c r="WWR67" s="6"/>
      <c r="WWS67" s="6"/>
      <c r="WWT67" s="6"/>
      <c r="WWU67" s="6"/>
      <c r="WWV67" s="6"/>
      <c r="WWW67" s="6"/>
      <c r="WWX67" s="6"/>
      <c r="WWY67" s="6"/>
      <c r="WWZ67" s="6"/>
      <c r="WXA67" s="6"/>
      <c r="WXB67" s="6"/>
      <c r="WXC67" s="6"/>
      <c r="WXD67" s="6"/>
      <c r="WXE67" s="6"/>
      <c r="WXF67" s="6"/>
      <c r="WXG67" s="6"/>
      <c r="WXH67" s="6"/>
      <c r="WXI67" s="6"/>
      <c r="WXJ67" s="6"/>
      <c r="WXK67" s="6"/>
      <c r="WXL67" s="6"/>
      <c r="WXM67" s="6"/>
      <c r="WXN67" s="6"/>
      <c r="WXO67" s="6"/>
      <c r="WXP67" s="6"/>
      <c r="WXQ67" s="6"/>
      <c r="WXR67" s="6"/>
      <c r="WXS67" s="6"/>
      <c r="WXT67" s="6"/>
      <c r="WXU67" s="6"/>
      <c r="WXV67" s="6"/>
      <c r="WXW67" s="6"/>
      <c r="WXX67" s="6"/>
      <c r="WXY67" s="6"/>
      <c r="WXZ67" s="6"/>
      <c r="WYA67" s="6"/>
      <c r="WYB67" s="6"/>
      <c r="WYC67" s="6"/>
      <c r="WYD67" s="6"/>
      <c r="WYE67" s="6"/>
      <c r="WYF67" s="6"/>
      <c r="WYG67" s="6"/>
      <c r="WYH67" s="6"/>
      <c r="WYI67" s="6"/>
      <c r="WYJ67" s="6"/>
      <c r="WYK67" s="6"/>
      <c r="WYL67" s="6"/>
      <c r="WYM67" s="6"/>
      <c r="WYN67" s="6"/>
      <c r="WYO67" s="6"/>
      <c r="WYP67" s="6"/>
      <c r="WYQ67" s="6"/>
      <c r="WYR67" s="6"/>
      <c r="WYS67" s="6"/>
      <c r="WYT67" s="6"/>
      <c r="WYU67" s="6"/>
      <c r="WYV67" s="6"/>
      <c r="WYW67" s="6"/>
      <c r="WYX67" s="6"/>
      <c r="WYY67" s="6"/>
      <c r="WYZ67" s="6"/>
      <c r="WZA67" s="6"/>
      <c r="WZB67" s="6"/>
      <c r="WZC67" s="6"/>
      <c r="WZD67" s="6"/>
      <c r="WZE67" s="6"/>
      <c r="WZF67" s="6"/>
      <c r="WZG67" s="6"/>
      <c r="WZH67" s="6"/>
      <c r="WZI67" s="6"/>
      <c r="WZJ67" s="6"/>
      <c r="WZK67" s="6"/>
      <c r="WZL67" s="6"/>
      <c r="WZM67" s="6"/>
      <c r="WZN67" s="6"/>
      <c r="WZO67" s="6"/>
      <c r="WZP67" s="6"/>
      <c r="WZQ67" s="6"/>
      <c r="WZR67" s="6"/>
      <c r="WZS67" s="6"/>
      <c r="WZT67" s="6"/>
      <c r="WZU67" s="6"/>
      <c r="WZV67" s="6"/>
      <c r="WZW67" s="6"/>
      <c r="WZX67" s="6"/>
      <c r="WZY67" s="6"/>
      <c r="WZZ67" s="6"/>
      <c r="XAA67" s="6"/>
      <c r="XAB67" s="6"/>
      <c r="XAC67" s="6"/>
      <c r="XAD67" s="6"/>
      <c r="XAE67" s="6"/>
      <c r="XAF67" s="6"/>
      <c r="XAG67" s="6"/>
      <c r="XAH67" s="6"/>
      <c r="XAI67" s="6"/>
      <c r="XAJ67" s="6"/>
      <c r="XAK67" s="6"/>
      <c r="XAL67" s="6"/>
      <c r="XAM67" s="6"/>
      <c r="XAN67" s="6"/>
      <c r="XAO67" s="6"/>
      <c r="XAP67" s="6"/>
      <c r="XAQ67" s="6"/>
      <c r="XAR67" s="6"/>
      <c r="XAS67" s="6"/>
      <c r="XAT67" s="6"/>
      <c r="XAU67" s="6"/>
      <c r="XAV67" s="6"/>
      <c r="XAW67" s="6"/>
      <c r="XAX67" s="6"/>
      <c r="XAY67" s="6"/>
      <c r="XAZ67" s="6"/>
      <c r="XBA67" s="6"/>
      <c r="XBB67" s="6"/>
      <c r="XBC67" s="6"/>
      <c r="XBD67" s="6"/>
      <c r="XBE67" s="6"/>
      <c r="XBF67" s="6"/>
      <c r="XBG67" s="6"/>
      <c r="XBH67" s="6"/>
      <c r="XBI67" s="6"/>
      <c r="XBJ67" s="6"/>
      <c r="XBK67" s="6"/>
      <c r="XBL67" s="6"/>
      <c r="XBM67" s="6"/>
      <c r="XBN67" s="6"/>
      <c r="XBO67" s="6"/>
      <c r="XBP67" s="6"/>
      <c r="XBQ67" s="6"/>
      <c r="XBR67" s="6"/>
      <c r="XBS67" s="6"/>
      <c r="XBT67" s="6"/>
      <c r="XBU67" s="6"/>
      <c r="XBV67" s="6"/>
      <c r="XBW67" s="6"/>
      <c r="XBX67" s="6"/>
      <c r="XBY67" s="6"/>
      <c r="XBZ67" s="6"/>
      <c r="XCA67" s="6"/>
      <c r="XCB67" s="6"/>
      <c r="XCC67" s="6"/>
      <c r="XCD67" s="6"/>
      <c r="XCE67" s="6"/>
      <c r="XCF67" s="6"/>
      <c r="XCG67" s="6"/>
      <c r="XCH67" s="6"/>
      <c r="XCI67" s="6"/>
      <c r="XCJ67" s="6"/>
      <c r="XCK67" s="6"/>
      <c r="XCL67" s="6"/>
      <c r="XCM67" s="6"/>
      <c r="XCN67" s="6"/>
      <c r="XCO67" s="6"/>
      <c r="XCP67" s="6"/>
      <c r="XCQ67" s="6"/>
      <c r="XCR67" s="6"/>
      <c r="XCS67" s="6"/>
      <c r="XCT67" s="6"/>
      <c r="XCU67" s="6"/>
      <c r="XCV67" s="6"/>
      <c r="XCW67" s="6"/>
      <c r="XCX67" s="6"/>
      <c r="XCY67" s="6"/>
      <c r="XCZ67" s="6"/>
      <c r="XDA67" s="6"/>
      <c r="XDB67" s="6"/>
      <c r="XDC67" s="6"/>
      <c r="XDD67" s="6"/>
      <c r="XDE67" s="6"/>
      <c r="XDF67" s="6"/>
      <c r="XDG67" s="6"/>
      <c r="XDH67" s="6"/>
      <c r="XDI67" s="6"/>
      <c r="XDJ67" s="6"/>
      <c r="XDK67" s="6"/>
      <c r="XDL67" s="6"/>
      <c r="XDM67" s="6"/>
      <c r="XDN67" s="6"/>
      <c r="XDO67" s="6"/>
      <c r="XDP67" s="6"/>
      <c r="XDQ67" s="6"/>
      <c r="XDR67" s="6"/>
      <c r="XDS67" s="6"/>
      <c r="XDT67" s="6"/>
      <c r="XDU67" s="6"/>
      <c r="XDV67" s="6"/>
      <c r="XDW67" s="6"/>
      <c r="XDX67" s="6"/>
      <c r="XDY67" s="6"/>
      <c r="XDZ67" s="6"/>
      <c r="XEA67" s="6"/>
      <c r="XEB67" s="6"/>
      <c r="XEC67" s="6"/>
      <c r="XED67" s="6"/>
      <c r="XEE67" s="6"/>
      <c r="XEF67" s="6"/>
      <c r="XEG67" s="6"/>
      <c r="XEH67" s="6"/>
      <c r="XEI67" s="6"/>
      <c r="XEJ67" s="6"/>
      <c r="XEK67" s="6"/>
      <c r="XEL67" s="6"/>
      <c r="XEM67" s="6"/>
      <c r="XEN67" s="6"/>
      <c r="XEO67" s="6"/>
      <c r="XEP67" s="6"/>
      <c r="XEQ67" s="6"/>
      <c r="XER67" s="6"/>
      <c r="XES67" s="6"/>
      <c r="XET67" s="6"/>
      <c r="XEU67" s="6"/>
      <c r="XEV67" s="6"/>
      <c r="XEW67" s="6"/>
      <c r="XEX67" s="6"/>
      <c r="XEY67" s="6"/>
      <c r="XEZ67" s="6"/>
    </row>
    <row r="68" spans="1:16380" x14ac:dyDescent="0.35">
      <c r="A68" s="267"/>
      <c r="B68" s="441"/>
      <c r="C68" s="439"/>
      <c r="M68" s="6"/>
      <c r="X68" s="16"/>
      <c r="Y68" s="16"/>
      <c r="Z68" s="16"/>
      <c r="AA68" s="16"/>
      <c r="AB68" s="16"/>
      <c r="AC68" s="16"/>
      <c r="AD68" s="16"/>
      <c r="AE68" s="16"/>
      <c r="AF68" s="16"/>
      <c r="AG68" s="16"/>
      <c r="AH68" s="16"/>
    </row>
    <row r="69" spans="1:16380" x14ac:dyDescent="0.35">
      <c r="A69" s="267"/>
      <c r="B69" s="441"/>
      <c r="C69" s="439"/>
      <c r="M69" s="6"/>
    </row>
    <row r="70" spans="1:16380" x14ac:dyDescent="0.35">
      <c r="A70" s="267"/>
      <c r="B70" s="441"/>
      <c r="M70" s="6"/>
    </row>
    <row r="71" spans="1:16380" x14ac:dyDescent="0.35">
      <c r="A71" s="266"/>
      <c r="B71" s="442"/>
      <c r="M71" s="6"/>
    </row>
    <row r="72" spans="1:16380" x14ac:dyDescent="0.35">
      <c r="A72" s="266"/>
      <c r="B72" s="442"/>
      <c r="M72" s="6"/>
    </row>
    <row r="73" spans="1:16380" x14ac:dyDescent="0.35">
      <c r="A73" s="266"/>
      <c r="B73" s="442"/>
      <c r="M73" s="6"/>
    </row>
    <row r="74" spans="1:16380" x14ac:dyDescent="0.35">
      <c r="M74" s="6"/>
    </row>
    <row r="75" spans="1:16380" x14ac:dyDescent="0.35">
      <c r="M75" s="6"/>
    </row>
    <row r="76" spans="1:16380" x14ac:dyDescent="0.35">
      <c r="A76" s="5"/>
      <c r="M76" s="6"/>
    </row>
    <row r="77" spans="1:16380" x14ac:dyDescent="0.35">
      <c r="A77" s="5"/>
      <c r="M77" s="6"/>
    </row>
    <row r="78" spans="1:16380" x14ac:dyDescent="0.35">
      <c r="M78" s="6"/>
    </row>
    <row r="79" spans="1:16380" x14ac:dyDescent="0.35">
      <c r="M79" s="5"/>
    </row>
    <row r="80" spans="1:16380" x14ac:dyDescent="0.35">
      <c r="M80" s="5"/>
    </row>
    <row r="81" spans="1:13" x14ac:dyDescent="0.35">
      <c r="M81" s="5"/>
    </row>
    <row r="82" spans="1:13" x14ac:dyDescent="0.35">
      <c r="M82" s="5"/>
    </row>
    <row r="83" spans="1:13" x14ac:dyDescent="0.35">
      <c r="M83" s="5"/>
    </row>
    <row r="84" spans="1:13" x14ac:dyDescent="0.35">
      <c r="A84" s="5"/>
      <c r="M84" s="5"/>
    </row>
    <row r="85" spans="1:13" x14ac:dyDescent="0.35">
      <c r="A85" s="5"/>
      <c r="M85" s="5"/>
    </row>
    <row r="86" spans="1:13" x14ac:dyDescent="0.35">
      <c r="A86" s="5"/>
    </row>
    <row r="88" spans="1:13" x14ac:dyDescent="0.35">
      <c r="A88"/>
    </row>
    <row r="89" spans="1:13" x14ac:dyDescent="0.35">
      <c r="A89"/>
    </row>
    <row r="90" spans="1:13" x14ac:dyDescent="0.35">
      <c r="A90" s="5"/>
    </row>
    <row r="91" spans="1:13" x14ac:dyDescent="0.35">
      <c r="A91" s="5"/>
    </row>
    <row r="92" spans="1:13" x14ac:dyDescent="0.35">
      <c r="A92" s="5"/>
    </row>
    <row r="93" spans="1:13" x14ac:dyDescent="0.35">
      <c r="A93" s="5"/>
    </row>
    <row r="94" spans="1:13" x14ac:dyDescent="0.35">
      <c r="A94" s="5"/>
    </row>
    <row r="95" spans="1:13" x14ac:dyDescent="0.35">
      <c r="A95" s="5"/>
    </row>
    <row r="96" spans="1:13" x14ac:dyDescent="0.35">
      <c r="A96" s="5"/>
    </row>
    <row r="97" spans="1:1" x14ac:dyDescent="0.35">
      <c r="A97" s="5"/>
    </row>
    <row r="98" spans="1:1" x14ac:dyDescent="0.35">
      <c r="A98" s="5"/>
    </row>
    <row r="99" spans="1:1" x14ac:dyDescent="0.35">
      <c r="A99" s="5"/>
    </row>
  </sheetData>
  <sheetProtection algorithmName="SHA-512" hashValue="5Gkcay2UE92zTRDpTMZZIGz2fIFE7uvNP+zCamnNCbDrqom6vZt70hvBh3pN1rqxgX8ZQ+5o4P/1Qkwa1rDRSQ==" saltValue="UdZSD5WkpUmNA5eCD8WrwQ==" spinCount="100000" sheet="1" objects="1" scenarios="1"/>
  <mergeCells count="6">
    <mergeCell ref="A2:M2"/>
    <mergeCell ref="X35:AA35"/>
    <mergeCell ref="X4:AH4"/>
    <mergeCell ref="X16:AA16"/>
    <mergeCell ref="X24:AA24"/>
    <mergeCell ref="X26:AA26"/>
  </mergeCells>
  <conditionalFormatting sqref="X24">
    <cfRule type="containsText" dxfId="46" priority="3" operator="containsText" text="Pass">
      <formula>NOT(ISERROR(SEARCH("Pass",X24)))</formula>
    </cfRule>
    <cfRule type="containsText" dxfId="45" priority="4" operator="containsText" text="FAIL">
      <formula>NOT(ISERROR(SEARCH("FAIL",X24)))</formula>
    </cfRule>
  </conditionalFormatting>
  <conditionalFormatting sqref="X35">
    <cfRule type="containsText" dxfId="44" priority="1" operator="containsText" text="Pass">
      <formula>NOT(ISERROR(SEARCH("Pass",X35)))</formula>
    </cfRule>
    <cfRule type="containsText" dxfId="43"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Page &amp;P of &amp;N</oddFooter>
  </headerFooter>
  <ignoredErrors>
    <ignoredError sqref="I15 I17 I19" 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D86"/>
  <sheetViews>
    <sheetView showGridLines="0" topLeftCell="A58" zoomScale="70" zoomScaleNormal="70" workbookViewId="0">
      <selection activeCell="B88" sqref="B88"/>
    </sheetView>
  </sheetViews>
  <sheetFormatPr defaultColWidth="9.1796875" defaultRowHeight="18.5" x14ac:dyDescent="0.45"/>
  <cols>
    <col min="1" max="1" width="2.54296875" customWidth="1"/>
    <col min="2" max="2" width="55" customWidth="1"/>
    <col min="3" max="3" width="16.1796875" customWidth="1"/>
    <col min="4" max="4" width="19.26953125" customWidth="1"/>
    <col min="5" max="5" width="31" customWidth="1"/>
    <col min="6" max="6" width="18.54296875" customWidth="1"/>
    <col min="7" max="7" width="1.54296875" customWidth="1"/>
    <col min="8" max="8" width="18.54296875" customWidth="1"/>
    <col min="9" max="9" width="23.7265625" customWidth="1"/>
    <col min="10" max="10" width="34.7265625" customWidth="1"/>
    <col min="11" max="11" width="4.81640625" customWidth="1"/>
    <col min="12" max="12" width="19" customWidth="1"/>
    <col min="13" max="13" width="2.7265625" customWidth="1"/>
    <col min="14" max="14" width="9.81640625" customWidth="1"/>
    <col min="15" max="15" width="4.7265625" style="300" customWidth="1"/>
    <col min="16" max="17" width="9.1796875" style="300"/>
    <col min="18" max="18" width="25.54296875" style="300" customWidth="1"/>
    <col min="19" max="19" width="20" style="300" customWidth="1"/>
    <col min="20" max="21" width="9.1796875" style="300"/>
    <col min="22" max="22" width="40.81640625" style="300" customWidth="1"/>
    <col min="23" max="23" width="25" style="300" customWidth="1"/>
    <col min="24" max="24" width="12.26953125" style="300" customWidth="1"/>
    <col min="25" max="26" width="9.1796875" style="300"/>
    <col min="28" max="28" width="11.453125" customWidth="1"/>
    <col min="29" max="29" width="22.453125" customWidth="1"/>
    <col min="35" max="35" width="17.26953125" customWidth="1"/>
    <col min="36" max="36" width="24" customWidth="1"/>
    <col min="39" max="39" width="24.453125" customWidth="1"/>
    <col min="40" max="40" width="18.7265625" customWidth="1"/>
    <col min="43" max="43" width="16.26953125" customWidth="1"/>
  </cols>
  <sheetData>
    <row r="1" spans="1:26" s="47" customFormat="1" x14ac:dyDescent="0.45">
      <c r="A1" s="72" t="s">
        <v>14</v>
      </c>
      <c r="B1" s="73"/>
      <c r="C1" s="73"/>
      <c r="D1" s="73"/>
      <c r="E1" s="73"/>
      <c r="O1" s="300"/>
      <c r="P1" s="300"/>
      <c r="Q1" s="300"/>
      <c r="R1" s="300"/>
      <c r="S1" s="300"/>
      <c r="T1" s="300"/>
      <c r="U1" s="300"/>
      <c r="V1" s="300"/>
      <c r="W1" s="300"/>
      <c r="X1" s="300"/>
      <c r="Y1" s="300"/>
      <c r="Z1" s="300"/>
    </row>
    <row r="2" spans="1:26" s="47" customFormat="1" ht="23.25" customHeight="1" x14ac:dyDescent="0.6">
      <c r="A2" s="795" t="s">
        <v>218</v>
      </c>
      <c r="B2" s="796"/>
      <c r="C2" s="796"/>
      <c r="D2" s="796"/>
      <c r="E2" s="796"/>
      <c r="F2" s="796"/>
      <c r="G2" s="796"/>
      <c r="H2" s="796"/>
      <c r="I2" s="796"/>
      <c r="J2" s="796"/>
      <c r="K2" s="796"/>
      <c r="L2" s="796"/>
      <c r="M2" s="454"/>
      <c r="O2" s="298" t="s">
        <v>16</v>
      </c>
      <c r="P2" s="300"/>
      <c r="Q2" s="300"/>
      <c r="R2" s="300"/>
      <c r="S2" s="300"/>
      <c r="T2" s="300"/>
      <c r="U2" s="300"/>
      <c r="V2" s="300"/>
      <c r="W2" s="300"/>
      <c r="X2" s="300"/>
      <c r="Y2" s="300"/>
      <c r="Z2" s="300"/>
    </row>
    <row r="3" spans="1:26" x14ac:dyDescent="0.45">
      <c r="A3" s="566"/>
      <c r="B3" s="567"/>
      <c r="C3" s="568"/>
      <c r="D3" s="568"/>
      <c r="E3" s="569"/>
      <c r="F3" s="568"/>
      <c r="G3" s="568"/>
      <c r="H3" s="235"/>
      <c r="I3" s="235"/>
      <c r="J3" s="235"/>
      <c r="K3" s="24"/>
      <c r="L3" s="24"/>
      <c r="M3" s="455"/>
      <c r="N3" s="47"/>
      <c r="O3" s="299" t="s">
        <v>219</v>
      </c>
    </row>
    <row r="4" spans="1:26" ht="30" x14ac:dyDescent="0.45">
      <c r="A4" s="456"/>
      <c r="B4" s="189" t="s">
        <v>220</v>
      </c>
      <c r="G4" s="6"/>
      <c r="H4" s="269" t="s">
        <v>221</v>
      </c>
      <c r="I4" s="270" t="s">
        <v>222</v>
      </c>
      <c r="J4" s="269" t="s">
        <v>223</v>
      </c>
      <c r="M4" s="455"/>
      <c r="N4" s="47"/>
      <c r="O4" s="299" t="s">
        <v>224</v>
      </c>
    </row>
    <row r="5" spans="1:26" x14ac:dyDescent="0.45">
      <c r="A5" s="456"/>
      <c r="B5" s="51" t="s">
        <v>225</v>
      </c>
      <c r="C5" s="48"/>
      <c r="D5" s="54"/>
      <c r="E5" s="557">
        <f>J5</f>
        <v>0</v>
      </c>
      <c r="F5" s="48"/>
      <c r="G5" s="49"/>
      <c r="H5" s="71"/>
      <c r="I5" s="85"/>
      <c r="J5" s="57">
        <f>H5+I5</f>
        <v>0</v>
      </c>
      <c r="M5" s="455"/>
      <c r="N5" s="47"/>
    </row>
    <row r="6" spans="1:26" x14ac:dyDescent="0.45">
      <c r="A6" s="456"/>
      <c r="B6" s="52" t="s">
        <v>226</v>
      </c>
      <c r="D6" s="55"/>
      <c r="E6" s="558">
        <f>IF(J5=0,0,J6)</f>
        <v>0</v>
      </c>
      <c r="F6" s="58"/>
      <c r="G6" s="59"/>
      <c r="H6" s="254">
        <f>IF(J5=0,0,H5/J5)</f>
        <v>0</v>
      </c>
      <c r="I6" s="255">
        <f>IF(J5=0,0,I5/J5)</f>
        <v>0</v>
      </c>
      <c r="J6" s="60">
        <f>SUM(H6:I6)</f>
        <v>0</v>
      </c>
      <c r="M6" s="455"/>
      <c r="N6" s="47"/>
      <c r="O6" s="741" t="s">
        <v>227</v>
      </c>
      <c r="P6" s="742"/>
      <c r="Q6" s="742"/>
      <c r="R6" s="742"/>
      <c r="S6" s="742"/>
      <c r="T6" s="742"/>
      <c r="U6" s="742"/>
      <c r="V6" s="743"/>
    </row>
    <row r="7" spans="1:26" x14ac:dyDescent="0.45">
      <c r="A7" s="456"/>
      <c r="B7" s="53" t="s">
        <v>228</v>
      </c>
      <c r="C7" s="50"/>
      <c r="D7" s="56"/>
      <c r="E7" s="80">
        <f>'Rents &amp; Affordability'!D53</f>
        <v>0</v>
      </c>
      <c r="G7" s="6"/>
      <c r="M7" s="455"/>
      <c r="N7" s="47"/>
      <c r="O7" s="301"/>
      <c r="P7" s="302" t="s">
        <v>229</v>
      </c>
      <c r="T7" s="302" t="s">
        <v>230</v>
      </c>
      <c r="V7" s="303"/>
    </row>
    <row r="8" spans="1:26" ht="21" customHeight="1" x14ac:dyDescent="0.45">
      <c r="A8" s="456"/>
      <c r="B8" s="271"/>
      <c r="M8" s="455"/>
      <c r="N8" s="47"/>
      <c r="O8" s="319" t="s">
        <v>8</v>
      </c>
      <c r="P8" s="300" t="s">
        <v>231</v>
      </c>
      <c r="S8" s="320" t="s">
        <v>232</v>
      </c>
      <c r="T8" s="300" t="s">
        <v>233</v>
      </c>
      <c r="V8" s="303"/>
    </row>
    <row r="9" spans="1:26" ht="20.25" customHeight="1" x14ac:dyDescent="0.45">
      <c r="A9" s="456"/>
      <c r="B9" s="61" t="s">
        <v>234</v>
      </c>
      <c r="C9" s="61"/>
      <c r="D9" s="61"/>
      <c r="E9" s="62" t="s">
        <v>235</v>
      </c>
      <c r="F9" s="63" t="s">
        <v>236</v>
      </c>
      <c r="G9" s="79"/>
      <c r="H9" s="841" t="s">
        <v>237</v>
      </c>
      <c r="I9" s="841"/>
      <c r="J9" s="841"/>
      <c r="K9" s="50"/>
      <c r="L9" s="145" t="s">
        <v>173</v>
      </c>
      <c r="M9" s="455"/>
      <c r="N9" s="47"/>
      <c r="O9" s="319" t="s">
        <v>8</v>
      </c>
      <c r="P9" s="300" t="s">
        <v>238</v>
      </c>
      <c r="S9" s="320" t="s">
        <v>232</v>
      </c>
      <c r="T9" s="300" t="s">
        <v>239</v>
      </c>
      <c r="V9" s="303"/>
    </row>
    <row r="10" spans="1:26" x14ac:dyDescent="0.45">
      <c r="A10" s="456"/>
      <c r="B10" s="272" t="s">
        <v>240</v>
      </c>
      <c r="C10" s="7"/>
      <c r="D10" s="7"/>
      <c r="E10" s="86"/>
      <c r="F10" s="273">
        <f>IF($E$7=0,0,E10/$E$7)</f>
        <v>0</v>
      </c>
      <c r="G10" s="78"/>
      <c r="H10" s="87">
        <f t="shared" ref="H10:H19" si="0">E10*H$6</f>
        <v>0</v>
      </c>
      <c r="I10" s="87">
        <f t="shared" ref="I10:I19" si="1">E10*I$6</f>
        <v>0</v>
      </c>
      <c r="J10" s="274">
        <f t="shared" ref="J10:J20" si="2">SUM(H10:I10)</f>
        <v>0</v>
      </c>
      <c r="L10" s="282"/>
      <c r="M10" s="455"/>
      <c r="N10" s="47"/>
      <c r="O10" s="319" t="s">
        <v>8</v>
      </c>
      <c r="P10" s="300" t="s">
        <v>241</v>
      </c>
      <c r="S10" s="320" t="s">
        <v>232</v>
      </c>
      <c r="T10" s="300" t="s">
        <v>242</v>
      </c>
      <c r="V10" s="303"/>
    </row>
    <row r="11" spans="1:26" x14ac:dyDescent="0.45">
      <c r="A11" s="456"/>
      <c r="B11" s="272" t="s">
        <v>243</v>
      </c>
      <c r="C11" s="7"/>
      <c r="D11" s="7"/>
      <c r="E11" s="86"/>
      <c r="F11" s="273">
        <f t="shared" ref="F11:F20" si="3">IF($E$7=0,0,E11/$E$7)</f>
        <v>0</v>
      </c>
      <c r="G11" s="78"/>
      <c r="H11" s="87">
        <f>E11*H$6</f>
        <v>0</v>
      </c>
      <c r="I11" s="87">
        <f t="shared" si="1"/>
        <v>0</v>
      </c>
      <c r="J11" s="274">
        <f t="shared" si="2"/>
        <v>0</v>
      </c>
      <c r="L11" s="282"/>
      <c r="M11" s="455"/>
      <c r="N11" s="47"/>
      <c r="O11" s="319" t="s">
        <v>8</v>
      </c>
      <c r="P11" s="300" t="s">
        <v>244</v>
      </c>
      <c r="S11" s="320" t="s">
        <v>232</v>
      </c>
      <c r="T11" s="300" t="s">
        <v>245</v>
      </c>
      <c r="V11" s="303"/>
    </row>
    <row r="12" spans="1:26" x14ac:dyDescent="0.45">
      <c r="A12" s="456"/>
      <c r="B12" s="272" t="s">
        <v>246</v>
      </c>
      <c r="C12" s="7"/>
      <c r="D12" s="7"/>
      <c r="E12" s="86"/>
      <c r="F12" s="273">
        <f t="shared" si="3"/>
        <v>0</v>
      </c>
      <c r="G12" s="78"/>
      <c r="H12" s="87">
        <f t="shared" si="0"/>
        <v>0</v>
      </c>
      <c r="I12" s="87">
        <f t="shared" si="1"/>
        <v>0</v>
      </c>
      <c r="J12" s="274">
        <f t="shared" si="2"/>
        <v>0</v>
      </c>
      <c r="L12" s="282"/>
      <c r="M12" s="455"/>
      <c r="N12" s="47"/>
      <c r="O12" s="319" t="s">
        <v>8</v>
      </c>
      <c r="P12" s="300" t="s">
        <v>247</v>
      </c>
      <c r="S12" s="320" t="s">
        <v>232</v>
      </c>
      <c r="T12" s="300" t="s">
        <v>248</v>
      </c>
      <c r="V12" s="303"/>
    </row>
    <row r="13" spans="1:26" x14ac:dyDescent="0.45">
      <c r="A13" s="456"/>
      <c r="B13" s="272" t="s">
        <v>249</v>
      </c>
      <c r="C13" s="7"/>
      <c r="D13" s="7"/>
      <c r="E13" s="86"/>
      <c r="F13" s="273">
        <f t="shared" si="3"/>
        <v>0</v>
      </c>
      <c r="G13" s="78"/>
      <c r="H13" s="87">
        <f t="shared" si="0"/>
        <v>0</v>
      </c>
      <c r="I13" s="87">
        <f t="shared" si="1"/>
        <v>0</v>
      </c>
      <c r="J13" s="274">
        <f t="shared" si="2"/>
        <v>0</v>
      </c>
      <c r="L13" s="282"/>
      <c r="M13" s="455"/>
      <c r="N13" s="47"/>
      <c r="O13" s="319" t="s">
        <v>8</v>
      </c>
      <c r="P13" s="300" t="s">
        <v>250</v>
      </c>
      <c r="S13" s="304"/>
      <c r="V13" s="303"/>
    </row>
    <row r="14" spans="1:26" x14ac:dyDescent="0.45">
      <c r="A14" s="456"/>
      <c r="B14" s="272" t="s">
        <v>251</v>
      </c>
      <c r="C14" s="7"/>
      <c r="D14" s="7"/>
      <c r="E14" s="86"/>
      <c r="F14" s="273">
        <f t="shared" si="3"/>
        <v>0</v>
      </c>
      <c r="G14" s="78"/>
      <c r="H14" s="87">
        <f t="shared" si="0"/>
        <v>0</v>
      </c>
      <c r="I14" s="87">
        <f t="shared" si="1"/>
        <v>0</v>
      </c>
      <c r="J14" s="274">
        <f t="shared" si="2"/>
        <v>0</v>
      </c>
      <c r="L14" s="282"/>
      <c r="M14" s="455"/>
      <c r="N14" s="47"/>
      <c r="O14" s="319" t="s">
        <v>8</v>
      </c>
      <c r="P14" s="300" t="s">
        <v>252</v>
      </c>
      <c r="S14" s="304"/>
      <c r="V14" s="303"/>
    </row>
    <row r="15" spans="1:26" x14ac:dyDescent="0.45">
      <c r="A15" s="456"/>
      <c r="B15" s="272" t="s">
        <v>253</v>
      </c>
      <c r="C15" s="7"/>
      <c r="D15" s="7"/>
      <c r="E15" s="86"/>
      <c r="F15" s="273">
        <f t="shared" si="3"/>
        <v>0</v>
      </c>
      <c r="G15" s="78"/>
      <c r="H15" s="87">
        <f t="shared" si="0"/>
        <v>0</v>
      </c>
      <c r="I15" s="87">
        <f t="shared" si="1"/>
        <v>0</v>
      </c>
      <c r="J15" s="274">
        <f t="shared" si="2"/>
        <v>0</v>
      </c>
      <c r="L15" s="282"/>
      <c r="M15" s="455"/>
      <c r="N15" s="47"/>
      <c r="O15" s="305"/>
      <c r="P15" s="306"/>
      <c r="Q15" s="306"/>
      <c r="R15" s="306"/>
      <c r="S15" s="306"/>
      <c r="T15" s="306"/>
      <c r="U15" s="306"/>
      <c r="V15" s="307"/>
    </row>
    <row r="16" spans="1:26" ht="18.75" customHeight="1" x14ac:dyDescent="0.45">
      <c r="A16" s="456"/>
      <c r="B16" s="74" t="s">
        <v>254</v>
      </c>
      <c r="C16" s="7"/>
      <c r="D16" s="7"/>
      <c r="E16" s="86"/>
      <c r="F16" s="273">
        <f t="shared" si="3"/>
        <v>0</v>
      </c>
      <c r="G16" s="78"/>
      <c r="H16" s="87">
        <f t="shared" si="0"/>
        <v>0</v>
      </c>
      <c r="I16" s="87">
        <f t="shared" si="1"/>
        <v>0</v>
      </c>
      <c r="J16" s="274">
        <f t="shared" si="2"/>
        <v>0</v>
      </c>
      <c r="L16" s="282"/>
      <c r="M16" s="455"/>
      <c r="N16" s="47"/>
    </row>
    <row r="17" spans="1:29" ht="21" x14ac:dyDescent="0.5">
      <c r="A17" s="456"/>
      <c r="B17" s="74" t="s">
        <v>254</v>
      </c>
      <c r="C17" s="7"/>
      <c r="D17" s="7"/>
      <c r="E17" s="86"/>
      <c r="F17" s="273">
        <f t="shared" ref="F17:F18" si="4">IF($E$7=0,0,E17/$E$7)</f>
        <v>0</v>
      </c>
      <c r="G17" s="78"/>
      <c r="H17" s="87">
        <f t="shared" ref="H17:H18" si="5">E17*H$6</f>
        <v>0</v>
      </c>
      <c r="I17" s="87">
        <f t="shared" ref="I17:I18" si="6">E17*I$6</f>
        <v>0</v>
      </c>
      <c r="J17" s="274">
        <f t="shared" ref="J17:J18" si="7">SUM(H17:I17)</f>
        <v>0</v>
      </c>
      <c r="L17" s="282"/>
      <c r="M17" s="455"/>
      <c r="N17" s="47"/>
      <c r="O17" s="801" t="s">
        <v>255</v>
      </c>
      <c r="P17" s="802"/>
      <c r="Q17" s="802"/>
      <c r="R17" s="802"/>
      <c r="S17" s="802"/>
      <c r="T17" s="802"/>
      <c r="U17" s="802"/>
      <c r="V17" s="802"/>
      <c r="W17" s="802"/>
      <c r="X17" s="802"/>
      <c r="Y17" s="802"/>
      <c r="Z17" s="802"/>
      <c r="AA17" s="802"/>
      <c r="AB17" s="802"/>
      <c r="AC17" s="803"/>
    </row>
    <row r="18" spans="1:29" x14ac:dyDescent="0.45">
      <c r="A18" s="456"/>
      <c r="B18" s="74" t="s">
        <v>254</v>
      </c>
      <c r="C18" s="7"/>
      <c r="D18" s="7"/>
      <c r="E18" s="86"/>
      <c r="F18" s="273">
        <f t="shared" si="4"/>
        <v>0</v>
      </c>
      <c r="G18" s="78"/>
      <c r="H18" s="87">
        <f t="shared" si="5"/>
        <v>0</v>
      </c>
      <c r="I18" s="87">
        <f t="shared" si="6"/>
        <v>0</v>
      </c>
      <c r="J18" s="274">
        <f t="shared" si="7"/>
        <v>0</v>
      </c>
      <c r="L18" s="226"/>
      <c r="M18" s="455"/>
      <c r="N18" s="47"/>
      <c r="O18" s="308" t="s">
        <v>184</v>
      </c>
      <c r="P18" s="293"/>
      <c r="Q18" s="293"/>
      <c r="R18" s="293"/>
      <c r="AC18" s="55"/>
    </row>
    <row r="19" spans="1:29" x14ac:dyDescent="0.45">
      <c r="A19" s="456"/>
      <c r="B19" s="74" t="s">
        <v>254</v>
      </c>
      <c r="C19" s="7"/>
      <c r="D19" s="7"/>
      <c r="E19" s="86"/>
      <c r="F19" s="273">
        <f t="shared" si="3"/>
        <v>0</v>
      </c>
      <c r="G19" s="78"/>
      <c r="H19" s="88">
        <f t="shared" si="0"/>
        <v>0</v>
      </c>
      <c r="I19" s="88">
        <f t="shared" si="1"/>
        <v>0</v>
      </c>
      <c r="J19" s="274">
        <f t="shared" si="2"/>
        <v>0</v>
      </c>
      <c r="L19" s="226"/>
      <c r="M19" s="455"/>
      <c r="N19" s="47"/>
      <c r="O19" s="309" t="s">
        <v>256</v>
      </c>
      <c r="P19" s="293"/>
      <c r="Q19" s="293"/>
      <c r="R19" s="310"/>
      <c r="AC19" s="55"/>
    </row>
    <row r="20" spans="1:29" ht="19" thickBot="1" x14ac:dyDescent="0.5">
      <c r="A20" s="456"/>
      <c r="B20" s="68" t="s">
        <v>257</v>
      </c>
      <c r="C20" s="65"/>
      <c r="D20" s="65"/>
      <c r="E20" s="89">
        <f>SUM(E10:E19)</f>
        <v>0</v>
      </c>
      <c r="F20" s="90">
        <f t="shared" si="3"/>
        <v>0</v>
      </c>
      <c r="G20" s="91"/>
      <c r="H20" s="92">
        <f>SUM(H10:H19)</f>
        <v>0</v>
      </c>
      <c r="I20" s="92">
        <f>SUM(I10:I19)</f>
        <v>0</v>
      </c>
      <c r="J20" s="93">
        <f t="shared" si="2"/>
        <v>0</v>
      </c>
      <c r="L20" s="453"/>
      <c r="M20" s="455"/>
      <c r="N20" s="47"/>
      <c r="O20" s="308" t="s">
        <v>188</v>
      </c>
      <c r="P20" s="293"/>
      <c r="Q20" s="293"/>
      <c r="R20" s="293"/>
      <c r="AC20" s="55"/>
    </row>
    <row r="21" spans="1:29" ht="19" thickTop="1" x14ac:dyDescent="0.45">
      <c r="A21" s="456"/>
      <c r="B21" s="272"/>
      <c r="C21" s="7"/>
      <c r="D21" s="7"/>
      <c r="F21" s="275"/>
      <c r="G21" s="78"/>
      <c r="J21" s="212"/>
      <c r="M21" s="455"/>
      <c r="N21" s="47"/>
      <c r="O21" s="311" t="s">
        <v>258</v>
      </c>
      <c r="P21" s="312"/>
      <c r="Q21" s="312"/>
      <c r="R21" s="313"/>
      <c r="S21" s="306"/>
      <c r="T21" s="306"/>
      <c r="U21" s="306"/>
      <c r="V21" s="306"/>
      <c r="W21" s="306"/>
      <c r="X21" s="306"/>
      <c r="Y21" s="306"/>
      <c r="Z21" s="306"/>
      <c r="AA21" s="50"/>
      <c r="AB21" s="50"/>
      <c r="AC21" s="56"/>
    </row>
    <row r="22" spans="1:29" ht="23.5" x14ac:dyDescent="0.55000000000000004">
      <c r="A22" s="456"/>
      <c r="B22" s="61" t="s">
        <v>259</v>
      </c>
      <c r="C22" s="61"/>
      <c r="D22" s="61"/>
      <c r="E22" s="62" t="s">
        <v>260</v>
      </c>
      <c r="F22" s="275"/>
      <c r="G22" s="78"/>
      <c r="H22" s="846" t="s">
        <v>173</v>
      </c>
      <c r="I22" s="847"/>
      <c r="J22" s="848"/>
      <c r="M22" s="455"/>
      <c r="N22" s="47"/>
      <c r="O22" s="804" t="str">
        <f>IF(I5=0,"N/A- No Non-Res Space",IF(I6&gt;=30%,"FAIL","PASS"))</f>
        <v>N/A- No Non-Res Space</v>
      </c>
      <c r="P22" s="805"/>
      <c r="Q22" s="805"/>
      <c r="R22" s="805"/>
      <c r="S22" s="805"/>
      <c r="T22" s="805"/>
      <c r="U22" s="805"/>
      <c r="V22" s="805"/>
      <c r="W22" s="805"/>
      <c r="X22" s="805"/>
      <c r="Y22" s="805"/>
      <c r="Z22" s="805"/>
      <c r="AA22" s="805"/>
      <c r="AB22" s="805"/>
      <c r="AC22" s="806"/>
    </row>
    <row r="23" spans="1:29" x14ac:dyDescent="0.45">
      <c r="A23" s="456"/>
      <c r="B23" s="272" t="s">
        <v>261</v>
      </c>
      <c r="C23" s="7"/>
      <c r="D23" s="7"/>
      <c r="E23" s="84"/>
      <c r="F23" s="94">
        <f>IF($E$7=0,0,E23/$E$7)</f>
        <v>0</v>
      </c>
      <c r="G23" s="78"/>
      <c r="H23" s="849"/>
      <c r="I23" s="816"/>
      <c r="J23" s="817"/>
      <c r="M23" s="455"/>
      <c r="N23" s="47"/>
      <c r="O23" s="355" t="str">
        <f>IF(O22="FAIL", "Consult your CMHC Specialist to discuss", " ")</f>
        <v xml:space="preserve"> </v>
      </c>
    </row>
    <row r="24" spans="1:29" x14ac:dyDescent="0.45">
      <c r="A24" s="456"/>
      <c r="B24" s="45" t="s">
        <v>262</v>
      </c>
      <c r="C24" s="7"/>
      <c r="D24" s="7"/>
      <c r="E24" s="84"/>
      <c r="F24" s="94">
        <f t="shared" ref="F24:F33" si="8">IF($E$7=0,0,E24/$E$7)</f>
        <v>0</v>
      </c>
      <c r="G24" s="78"/>
      <c r="H24" s="849"/>
      <c r="I24" s="816"/>
      <c r="J24" s="817"/>
      <c r="M24" s="455"/>
      <c r="N24" s="47"/>
      <c r="P24" s="314"/>
    </row>
    <row r="25" spans="1:29" x14ac:dyDescent="0.45">
      <c r="A25" s="456"/>
      <c r="B25" s="272" t="s">
        <v>263</v>
      </c>
      <c r="C25" s="7"/>
      <c r="D25" s="7"/>
      <c r="E25" s="84"/>
      <c r="F25" s="94">
        <f t="shared" si="8"/>
        <v>0</v>
      </c>
      <c r="G25" s="78"/>
      <c r="H25" s="849"/>
      <c r="I25" s="816"/>
      <c r="J25" s="817"/>
      <c r="L25" s="452"/>
      <c r="M25" s="455"/>
      <c r="N25" s="47"/>
      <c r="O25" s="299" t="s">
        <v>264</v>
      </c>
    </row>
    <row r="26" spans="1:29" ht="18.75" customHeight="1" x14ac:dyDescent="0.45">
      <c r="A26" s="456"/>
      <c r="B26" s="272" t="s">
        <v>265</v>
      </c>
      <c r="C26" s="7"/>
      <c r="D26" s="7"/>
      <c r="E26" s="84"/>
      <c r="F26" s="94">
        <f t="shared" si="8"/>
        <v>0</v>
      </c>
      <c r="G26" s="78"/>
      <c r="H26" s="849"/>
      <c r="I26" s="816"/>
      <c r="J26" s="817"/>
      <c r="M26" s="455"/>
      <c r="N26" s="47"/>
      <c r="O26" s="741" t="s">
        <v>266</v>
      </c>
      <c r="P26" s="742"/>
      <c r="Q26" s="742"/>
      <c r="R26" s="742"/>
      <c r="S26" s="742"/>
      <c r="T26" s="742"/>
      <c r="U26" s="742"/>
      <c r="V26" s="742"/>
      <c r="W26" s="743"/>
    </row>
    <row r="27" spans="1:29" x14ac:dyDescent="0.45">
      <c r="A27" s="456"/>
      <c r="B27" s="74" t="s">
        <v>254</v>
      </c>
      <c r="C27" s="7"/>
      <c r="D27" s="7"/>
      <c r="E27" s="84"/>
      <c r="F27" s="94">
        <f t="shared" si="8"/>
        <v>0</v>
      </c>
      <c r="G27" s="78"/>
      <c r="H27" s="849"/>
      <c r="I27" s="816"/>
      <c r="J27" s="817"/>
      <c r="M27" s="455"/>
      <c r="N27" s="47"/>
      <c r="O27" s="315"/>
      <c r="P27" s="316" t="s">
        <v>267</v>
      </c>
      <c r="Q27" s="317"/>
      <c r="R27" s="317"/>
      <c r="S27" s="317"/>
      <c r="T27" s="316" t="s">
        <v>268</v>
      </c>
      <c r="U27" s="317"/>
      <c r="V27" s="317"/>
      <c r="W27" s="318"/>
    </row>
    <row r="28" spans="1:29" ht="20.25" customHeight="1" x14ac:dyDescent="0.45">
      <c r="A28" s="456"/>
      <c r="B28" s="74" t="s">
        <v>254</v>
      </c>
      <c r="C28" s="7"/>
      <c r="D28" s="7"/>
      <c r="E28" s="84"/>
      <c r="F28" s="94">
        <f t="shared" si="8"/>
        <v>0</v>
      </c>
      <c r="G28" s="78"/>
      <c r="H28" s="849"/>
      <c r="I28" s="816"/>
      <c r="J28" s="817"/>
      <c r="M28" s="455"/>
      <c r="N28" s="47"/>
      <c r="O28" s="319" t="s">
        <v>8</v>
      </c>
      <c r="P28" s="300" t="s">
        <v>269</v>
      </c>
      <c r="S28" s="320" t="s">
        <v>232</v>
      </c>
      <c r="T28" s="300" t="s">
        <v>270</v>
      </c>
      <c r="W28" s="303"/>
    </row>
    <row r="29" spans="1:29" x14ac:dyDescent="0.45">
      <c r="A29" s="456"/>
      <c r="B29" s="74" t="s">
        <v>254</v>
      </c>
      <c r="C29" s="7"/>
      <c r="D29" s="7"/>
      <c r="E29" s="84"/>
      <c r="F29" s="94">
        <f t="shared" si="8"/>
        <v>0</v>
      </c>
      <c r="G29" s="78"/>
      <c r="H29" s="815"/>
      <c r="I29" s="816"/>
      <c r="J29" s="817"/>
      <c r="M29" s="455"/>
      <c r="N29" s="47"/>
      <c r="O29" s="319" t="s">
        <v>8</v>
      </c>
      <c r="P29" s="300" t="s">
        <v>271</v>
      </c>
      <c r="S29" s="320" t="s">
        <v>232</v>
      </c>
      <c r="T29" s="300" t="s">
        <v>272</v>
      </c>
      <c r="W29" s="303"/>
    </row>
    <row r="30" spans="1:29" ht="19.5" customHeight="1" x14ac:dyDescent="0.45">
      <c r="A30" s="456"/>
      <c r="B30" s="74" t="s">
        <v>254</v>
      </c>
      <c r="C30" s="7"/>
      <c r="D30" s="7"/>
      <c r="E30" s="84"/>
      <c r="F30" s="94">
        <f t="shared" si="8"/>
        <v>0</v>
      </c>
      <c r="G30" s="78"/>
      <c r="H30" s="815"/>
      <c r="I30" s="816"/>
      <c r="J30" s="817"/>
      <c r="M30" s="455"/>
      <c r="N30" s="47"/>
      <c r="O30" s="319" t="s">
        <v>8</v>
      </c>
      <c r="P30" s="300" t="s">
        <v>273</v>
      </c>
      <c r="S30" s="320" t="s">
        <v>232</v>
      </c>
      <c r="T30" s="300" t="s">
        <v>274</v>
      </c>
      <c r="W30" s="303"/>
    </row>
    <row r="31" spans="1:29" x14ac:dyDescent="0.45">
      <c r="A31" s="456"/>
      <c r="B31" s="276" t="s">
        <v>275</v>
      </c>
      <c r="C31" s="7"/>
      <c r="D31" s="7"/>
      <c r="E31" s="84"/>
      <c r="F31" s="94">
        <f t="shared" si="8"/>
        <v>0</v>
      </c>
      <c r="G31" s="78"/>
      <c r="H31" s="849"/>
      <c r="I31" s="816"/>
      <c r="J31" s="817"/>
      <c r="M31" s="455"/>
      <c r="N31" s="47"/>
      <c r="O31" s="319" t="s">
        <v>8</v>
      </c>
      <c r="P31" s="300" t="s">
        <v>276</v>
      </c>
      <c r="S31" s="320" t="s">
        <v>232</v>
      </c>
      <c r="T31" s="300" t="s">
        <v>277</v>
      </c>
      <c r="W31" s="303"/>
    </row>
    <row r="32" spans="1:29" ht="19.5" customHeight="1" x14ac:dyDescent="0.45">
      <c r="A32" s="456"/>
      <c r="B32" s="276" t="s">
        <v>278</v>
      </c>
      <c r="C32" s="7"/>
      <c r="D32" s="7"/>
      <c r="E32" s="84"/>
      <c r="F32" s="94">
        <f t="shared" si="8"/>
        <v>0</v>
      </c>
      <c r="G32" s="78"/>
      <c r="H32" s="815"/>
      <c r="I32" s="816"/>
      <c r="J32" s="817"/>
      <c r="M32" s="455"/>
      <c r="N32" s="47"/>
      <c r="O32" s="319" t="s">
        <v>8</v>
      </c>
      <c r="P32" s="300" t="s">
        <v>279</v>
      </c>
      <c r="S32" s="320"/>
      <c r="W32" s="303"/>
    </row>
    <row r="33" spans="1:29" x14ac:dyDescent="0.45">
      <c r="A33" s="456"/>
      <c r="B33" s="66" t="s">
        <v>280</v>
      </c>
      <c r="C33" s="67"/>
      <c r="D33" s="67"/>
      <c r="E33" s="98">
        <f>SUM(E23:E32)</f>
        <v>0</v>
      </c>
      <c r="F33" s="98">
        <f t="shared" si="8"/>
        <v>0</v>
      </c>
      <c r="G33" s="78"/>
      <c r="J33" s="64"/>
      <c r="M33" s="455"/>
      <c r="N33" s="47"/>
      <c r="O33" s="319" t="s">
        <v>8</v>
      </c>
      <c r="P33" s="300" t="s">
        <v>281</v>
      </c>
      <c r="S33" s="320"/>
      <c r="W33" s="303"/>
    </row>
    <row r="34" spans="1:29" ht="20.25" customHeight="1" thickBot="1" x14ac:dyDescent="0.5">
      <c r="A34" s="456"/>
      <c r="B34" s="66"/>
      <c r="C34" s="233" t="s">
        <v>282</v>
      </c>
      <c r="D34" s="9"/>
      <c r="E34" s="27"/>
      <c r="F34" s="64"/>
      <c r="G34" s="78"/>
      <c r="J34" s="64"/>
      <c r="M34" s="455"/>
      <c r="N34" s="47"/>
      <c r="O34" s="319" t="s">
        <v>8</v>
      </c>
      <c r="P34" s="300" t="s">
        <v>283</v>
      </c>
      <c r="S34" s="320"/>
      <c r="W34" s="303"/>
    </row>
    <row r="35" spans="1:29" ht="19" thickBot="1" x14ac:dyDescent="0.5">
      <c r="A35" s="456"/>
      <c r="B35" s="723" t="s">
        <v>284</v>
      </c>
      <c r="C35" s="724">
        <f>'Scoring Grid'!K122</f>
        <v>0</v>
      </c>
      <c r="D35" s="740" t="e">
        <f>+(C35*E7)/E20</f>
        <v>#DIV/0!</v>
      </c>
      <c r="E35" s="644">
        <f>+C35*E7</f>
        <v>0</v>
      </c>
      <c r="F35" s="98">
        <f t="shared" ref="F35:F37" si="9">IF($E$7=0,0,E35/$E$7)</f>
        <v>0</v>
      </c>
      <c r="G35" s="240"/>
      <c r="H35" s="241">
        <f>E35*H6</f>
        <v>0</v>
      </c>
      <c r="I35" s="241">
        <f>I6*E35</f>
        <v>0</v>
      </c>
      <c r="J35" s="645">
        <f t="shared" ref="J35" si="10">SUM(H35:I35)</f>
        <v>0</v>
      </c>
      <c r="M35" s="455"/>
      <c r="N35" s="47"/>
      <c r="O35" s="321"/>
      <c r="P35" s="306"/>
      <c r="Q35" s="306"/>
      <c r="R35" s="306"/>
      <c r="S35" s="306"/>
      <c r="T35" s="306"/>
      <c r="U35" s="306"/>
      <c r="V35" s="306"/>
      <c r="W35" s="307"/>
    </row>
    <row r="36" spans="1:29" x14ac:dyDescent="0.45">
      <c r="A36" s="456"/>
      <c r="B36" s="658" t="s">
        <v>285</v>
      </c>
      <c r="C36" s="660"/>
      <c r="D36" s="660"/>
      <c r="E36" s="660"/>
      <c r="F36" s="661"/>
      <c r="G36" s="78"/>
      <c r="J36" s="64"/>
      <c r="M36" s="455"/>
      <c r="N36" s="47"/>
    </row>
    <row r="37" spans="1:29" ht="19" thickBot="1" x14ac:dyDescent="0.5">
      <c r="A37" s="456"/>
      <c r="B37" s="252" t="s">
        <v>286</v>
      </c>
      <c r="C37" s="253"/>
      <c r="D37" s="253"/>
      <c r="E37" s="646">
        <f>IF(E20-E33-E35&lt;0,0,E20-E33-E35)</f>
        <v>0</v>
      </c>
      <c r="F37" s="98">
        <f t="shared" si="9"/>
        <v>0</v>
      </c>
      <c r="G37" s="647"/>
      <c r="H37" s="241">
        <f>E37*H6</f>
        <v>0</v>
      </c>
      <c r="I37" s="241">
        <f>I6*E37</f>
        <v>0</v>
      </c>
      <c r="J37" s="645">
        <f t="shared" ref="J37" si="11">SUM(H37:I37)</f>
        <v>0</v>
      </c>
      <c r="M37" s="455"/>
      <c r="N37" s="47"/>
      <c r="O37" s="299" t="s">
        <v>287</v>
      </c>
    </row>
    <row r="38" spans="1:29" x14ac:dyDescent="0.45">
      <c r="A38" s="456"/>
      <c r="B38" s="606"/>
      <c r="C38" s="9"/>
      <c r="D38" s="9"/>
      <c r="E38" s="224"/>
      <c r="F38" s="224"/>
      <c r="G38" s="6"/>
      <c r="J38" s="64"/>
      <c r="M38" s="455"/>
      <c r="N38" s="47"/>
      <c r="O38" s="810" t="s">
        <v>288</v>
      </c>
      <c r="P38" s="810"/>
      <c r="Q38" s="810"/>
      <c r="R38" s="810"/>
      <c r="S38" s="810"/>
      <c r="T38" s="810"/>
      <c r="U38" s="810"/>
      <c r="V38" s="810"/>
      <c r="W38" s="810"/>
      <c r="X38" s="810"/>
      <c r="Y38" s="810"/>
      <c r="Z38" s="810"/>
      <c r="AA38" s="810"/>
      <c r="AB38" s="810"/>
      <c r="AC38" s="810"/>
    </row>
    <row r="39" spans="1:29" ht="9" customHeight="1" x14ac:dyDescent="0.45">
      <c r="A39" s="605"/>
      <c r="B39" s="187"/>
      <c r="C39" s="187"/>
      <c r="D39" s="187"/>
      <c r="E39" s="187"/>
      <c r="F39" s="187"/>
      <c r="G39" s="187"/>
      <c r="H39" s="187"/>
      <c r="I39" s="187"/>
      <c r="J39" s="187"/>
      <c r="K39" s="187"/>
      <c r="L39" s="187"/>
      <c r="M39" s="455"/>
      <c r="N39" s="47"/>
    </row>
    <row r="40" spans="1:29" x14ac:dyDescent="0.45">
      <c r="A40" s="456"/>
      <c r="B40" s="187"/>
      <c r="C40" s="6"/>
      <c r="D40" s="6"/>
      <c r="E40" s="6"/>
      <c r="F40" s="6"/>
      <c r="G40" s="6"/>
      <c r="H40" s="6"/>
      <c r="I40" s="6"/>
      <c r="J40" s="6"/>
      <c r="K40" s="6"/>
      <c r="L40" s="6"/>
      <c r="M40" s="455"/>
      <c r="N40" s="47"/>
      <c r="O40" s="807" t="s">
        <v>289</v>
      </c>
      <c r="P40" s="808"/>
      <c r="Q40" s="808"/>
      <c r="R40" s="808"/>
      <c r="S40" s="808"/>
      <c r="T40" s="808"/>
      <c r="U40" s="808"/>
      <c r="V40" s="808"/>
      <c r="W40" s="808"/>
      <c r="X40" s="808"/>
      <c r="Y40" s="808"/>
      <c r="Z40" s="808"/>
      <c r="AA40" s="808"/>
      <c r="AB40" s="808"/>
      <c r="AC40" s="809"/>
    </row>
    <row r="41" spans="1:29" x14ac:dyDescent="0.45">
      <c r="A41" s="456"/>
      <c r="B41" s="151" t="s">
        <v>290</v>
      </c>
      <c r="C41" s="6"/>
      <c r="D41" s="6"/>
      <c r="E41" s="6"/>
      <c r="F41" s="6"/>
      <c r="G41" s="6"/>
      <c r="H41" s="6"/>
      <c r="I41" s="6"/>
      <c r="J41" s="6"/>
      <c r="K41" s="6"/>
      <c r="M41" s="455"/>
      <c r="N41" s="47"/>
      <c r="O41" s="329" t="s">
        <v>291</v>
      </c>
      <c r="P41" s="330"/>
      <c r="Q41" s="330"/>
      <c r="R41" s="330"/>
      <c r="S41" s="317"/>
      <c r="T41" s="317"/>
      <c r="U41" s="317"/>
      <c r="V41" s="317"/>
      <c r="W41" s="317"/>
      <c r="X41" s="317"/>
      <c r="Y41" s="317"/>
      <c r="Z41" s="317"/>
      <c r="AA41" s="48"/>
      <c r="AB41" s="48"/>
      <c r="AC41" s="54"/>
    </row>
    <row r="42" spans="1:29" x14ac:dyDescent="0.45">
      <c r="A42" s="456"/>
      <c r="B42" s="818"/>
      <c r="C42" s="819"/>
      <c r="D42" s="819"/>
      <c r="E42" s="819"/>
      <c r="F42" s="819"/>
      <c r="G42" s="819"/>
      <c r="H42" s="819"/>
      <c r="I42" s="819"/>
      <c r="J42" s="819"/>
      <c r="K42" s="820"/>
      <c r="M42" s="455"/>
      <c r="N42" s="47"/>
      <c r="O42" s="551" t="s">
        <v>292</v>
      </c>
      <c r="P42" s="293"/>
      <c r="Q42" s="293"/>
      <c r="R42" s="310"/>
      <c r="AC42" s="55"/>
    </row>
    <row r="43" spans="1:29" x14ac:dyDescent="0.45">
      <c r="A43" s="456"/>
      <c r="B43" s="821"/>
      <c r="C43" s="822"/>
      <c r="D43" s="822"/>
      <c r="E43" s="822"/>
      <c r="F43" s="822"/>
      <c r="G43" s="822"/>
      <c r="H43" s="822"/>
      <c r="I43" s="822"/>
      <c r="J43" s="822"/>
      <c r="K43" s="823"/>
      <c r="M43" s="455"/>
      <c r="N43" s="47"/>
      <c r="O43" s="308" t="s">
        <v>293</v>
      </c>
      <c r="AC43" s="55"/>
    </row>
    <row r="44" spans="1:29" x14ac:dyDescent="0.45">
      <c r="A44" s="456"/>
      <c r="B44" s="821"/>
      <c r="C44" s="822"/>
      <c r="D44" s="822"/>
      <c r="E44" s="822"/>
      <c r="F44" s="822"/>
      <c r="G44" s="822"/>
      <c r="H44" s="822"/>
      <c r="I44" s="822"/>
      <c r="J44" s="822"/>
      <c r="K44" s="823"/>
      <c r="M44" s="455"/>
      <c r="N44" s="47"/>
      <c r="O44" s="486" t="s">
        <v>294</v>
      </c>
      <c r="AC44" s="55"/>
    </row>
    <row r="45" spans="1:29" x14ac:dyDescent="0.45">
      <c r="A45" s="456"/>
      <c r="B45" s="821"/>
      <c r="C45" s="822"/>
      <c r="D45" s="822"/>
      <c r="E45" s="822"/>
      <c r="F45" s="822"/>
      <c r="G45" s="822"/>
      <c r="H45" s="822"/>
      <c r="I45" s="822"/>
      <c r="J45" s="822"/>
      <c r="K45" s="823"/>
      <c r="M45" s="455"/>
      <c r="N45" s="47"/>
      <c r="O45" s="308" t="s">
        <v>295</v>
      </c>
      <c r="AC45" s="55"/>
    </row>
    <row r="46" spans="1:29" x14ac:dyDescent="0.45">
      <c r="A46" s="456"/>
      <c r="B46" s="821"/>
      <c r="C46" s="822"/>
      <c r="D46" s="822"/>
      <c r="E46" s="822"/>
      <c r="F46" s="822"/>
      <c r="G46" s="822"/>
      <c r="H46" s="822"/>
      <c r="I46" s="822"/>
      <c r="J46" s="822"/>
      <c r="K46" s="823"/>
      <c r="M46" s="455"/>
      <c r="N46" s="47"/>
      <c r="O46" s="486" t="s">
        <v>296</v>
      </c>
      <c r="AC46" s="55"/>
    </row>
    <row r="47" spans="1:29" x14ac:dyDescent="0.45">
      <c r="A47" s="456"/>
      <c r="B47" s="821"/>
      <c r="C47" s="822"/>
      <c r="D47" s="822"/>
      <c r="E47" s="822"/>
      <c r="F47" s="822"/>
      <c r="G47" s="822"/>
      <c r="H47" s="822"/>
      <c r="I47" s="822"/>
      <c r="J47" s="822"/>
      <c r="K47" s="823"/>
      <c r="M47" s="455"/>
      <c r="N47" s="47"/>
      <c r="O47" s="486" t="s">
        <v>297</v>
      </c>
      <c r="AC47" s="55"/>
    </row>
    <row r="48" spans="1:29" x14ac:dyDescent="0.45">
      <c r="A48" s="456"/>
      <c r="B48" s="824"/>
      <c r="C48" s="825"/>
      <c r="D48" s="825"/>
      <c r="E48" s="825"/>
      <c r="F48" s="825"/>
      <c r="G48" s="825"/>
      <c r="H48" s="825"/>
      <c r="I48" s="825"/>
      <c r="J48" s="825"/>
      <c r="K48" s="826"/>
      <c r="L48" s="187"/>
      <c r="M48" s="455"/>
      <c r="N48" s="47"/>
      <c r="O48" s="308" t="s">
        <v>298</v>
      </c>
      <c r="AC48" s="55"/>
    </row>
    <row r="49" spans="1:29" x14ac:dyDescent="0.45">
      <c r="A49" s="456"/>
      <c r="B49" s="187"/>
      <c r="C49" s="6"/>
      <c r="D49" s="6"/>
      <c r="E49" s="6"/>
      <c r="F49" s="6"/>
      <c r="G49" s="6"/>
      <c r="H49" s="6"/>
      <c r="I49" s="6"/>
      <c r="J49" s="6"/>
      <c r="M49" s="455"/>
      <c r="N49" s="47"/>
      <c r="O49" s="487" t="s">
        <v>299</v>
      </c>
      <c r="P49" s="306"/>
      <c r="Q49" s="306"/>
      <c r="R49" s="306"/>
      <c r="S49" s="306"/>
      <c r="T49" s="306"/>
      <c r="U49" s="306"/>
      <c r="V49" s="306"/>
      <c r="W49" s="306"/>
      <c r="X49" s="306"/>
      <c r="Y49" s="306"/>
      <c r="Z49" s="306"/>
      <c r="AA49" s="50"/>
      <c r="AB49" s="50"/>
      <c r="AC49" s="56"/>
    </row>
    <row r="50" spans="1:29" ht="23.5" x14ac:dyDescent="0.55000000000000004">
      <c r="A50" s="456"/>
      <c r="B50" s="850" t="s">
        <v>300</v>
      </c>
      <c r="C50" s="850"/>
      <c r="D50" s="850"/>
      <c r="E50" s="850"/>
      <c r="F50" s="850"/>
      <c r="G50" s="850"/>
      <c r="H50" s="850"/>
      <c r="I50" s="850"/>
      <c r="J50" s="850"/>
      <c r="K50" s="850"/>
      <c r="L50" s="850"/>
      <c r="M50" s="455"/>
      <c r="N50" s="47"/>
    </row>
    <row r="51" spans="1:29" ht="19" thickBot="1" x14ac:dyDescent="0.5">
      <c r="A51" s="456"/>
      <c r="B51" s="27"/>
      <c r="C51" s="27"/>
      <c r="D51" s="27"/>
      <c r="E51" s="27"/>
      <c r="F51" s="491"/>
      <c r="G51" s="491"/>
      <c r="H51" s="491"/>
      <c r="I51" s="491"/>
      <c r="J51" s="212"/>
      <c r="K51" s="491"/>
      <c r="L51" s="491"/>
      <c r="M51" s="455"/>
      <c r="N51" s="47"/>
      <c r="O51" s="741" t="s">
        <v>301</v>
      </c>
      <c r="P51" s="742"/>
      <c r="Q51" s="742"/>
      <c r="R51" s="742"/>
      <c r="S51" s="742"/>
      <c r="T51" s="742"/>
      <c r="U51" s="742"/>
      <c r="V51" s="742"/>
      <c r="W51" s="742"/>
      <c r="X51" s="742"/>
      <c r="Y51" s="742"/>
      <c r="Z51" s="742"/>
      <c r="AA51" s="742"/>
      <c r="AB51" s="742"/>
      <c r="AC51" s="743"/>
    </row>
    <row r="52" spans="1:29" ht="28.9" customHeight="1" x14ac:dyDescent="0.45">
      <c r="A52" s="456"/>
      <c r="B52" s="444" t="s">
        <v>302</v>
      </c>
      <c r="C52" s="842">
        <f>'Scoring Grid'!E110</f>
        <v>0</v>
      </c>
      <c r="D52" s="843"/>
      <c r="E52" s="188"/>
      <c r="F52" s="369"/>
      <c r="G52" s="369"/>
      <c r="H52" s="369"/>
      <c r="I52" s="369"/>
      <c r="J52" s="189"/>
      <c r="K52" s="369"/>
      <c r="L52" s="491"/>
      <c r="M52" s="455"/>
      <c r="N52" s="47"/>
      <c r="O52" s="329" t="s">
        <v>303</v>
      </c>
      <c r="P52" s="330"/>
      <c r="Q52" s="330"/>
      <c r="R52" s="330"/>
      <c r="S52" s="317"/>
      <c r="T52" s="317"/>
      <c r="U52" s="317"/>
      <c r="V52" s="317"/>
      <c r="W52" s="317"/>
      <c r="X52" s="317"/>
      <c r="Y52" s="317"/>
      <c r="Z52" s="317"/>
      <c r="AA52" s="48"/>
      <c r="AB52" s="48"/>
      <c r="AC52" s="54"/>
    </row>
    <row r="53" spans="1:29" ht="19" thickBot="1" x14ac:dyDescent="0.5">
      <c r="A53" s="456"/>
      <c r="B53" s="451" t="s">
        <v>304</v>
      </c>
      <c r="C53" s="844" t="str">
        <f>'Scoring Grid'!E113</f>
        <v>Repayable loan</v>
      </c>
      <c r="D53" s="845"/>
      <c r="E53" s="839" t="str">
        <f>IF(AND(C53="Repayable loan",OR('Proforma - Residential'!G79="",'Proforma - Residential'!G80="")),"Please complete section 6A in the Proforma- Residential tab","")</f>
        <v>Please complete section 6A in the Proforma- Residential tab</v>
      </c>
      <c r="F53" s="840"/>
      <c r="G53" s="840"/>
      <c r="H53" s="840"/>
      <c r="I53" s="491"/>
      <c r="J53" s="492"/>
      <c r="K53" s="492"/>
      <c r="L53" s="491"/>
      <c r="M53" s="455"/>
      <c r="N53" s="47"/>
      <c r="O53" s="489" t="s">
        <v>305</v>
      </c>
      <c r="AC53" s="55"/>
    </row>
    <row r="54" spans="1:29" ht="19" thickBot="1" x14ac:dyDescent="0.5">
      <c r="A54" s="456"/>
      <c r="B54" s="491"/>
      <c r="C54" s="491"/>
      <c r="D54" s="491"/>
      <c r="E54" s="491"/>
      <c r="F54" s="491"/>
      <c r="G54" s="491"/>
      <c r="H54" s="491"/>
      <c r="I54" s="491"/>
      <c r="J54" s="492"/>
      <c r="K54" s="492"/>
      <c r="L54" s="491"/>
      <c r="M54" s="455"/>
      <c r="N54" s="47"/>
      <c r="O54" s="489" t="s">
        <v>306</v>
      </c>
      <c r="AC54" s="55"/>
    </row>
    <row r="55" spans="1:29" ht="31.5" customHeight="1" thickBot="1" x14ac:dyDescent="0.5">
      <c r="A55" s="456"/>
      <c r="B55" s="443" t="s">
        <v>307</v>
      </c>
      <c r="C55" s="837" t="s">
        <v>308</v>
      </c>
      <c r="D55" s="838"/>
      <c r="E55" s="448" t="s">
        <v>309</v>
      </c>
      <c r="F55" s="491"/>
      <c r="G55" s="491"/>
      <c r="H55" s="491"/>
      <c r="I55" s="491"/>
      <c r="J55" s="492"/>
      <c r="K55" s="492"/>
      <c r="L55" s="491"/>
      <c r="M55" s="455"/>
      <c r="N55" s="47"/>
      <c r="O55" s="490" t="s">
        <v>310</v>
      </c>
      <c r="AC55" s="55"/>
    </row>
    <row r="56" spans="1:29" x14ac:dyDescent="0.45">
      <c r="A56" s="456"/>
      <c r="B56" s="493" t="s">
        <v>311</v>
      </c>
      <c r="C56" s="835" t="e">
        <f>IF(C53="Repayable loan",'Proforma - Residential'!G94, "N/A for Selected Funding Type")</f>
        <v>#DIV/0!</v>
      </c>
      <c r="D56" s="836"/>
      <c r="E56" s="449" t="e">
        <f>IF(C56= "N/A for Selected Funding Type", C56, 1)</f>
        <v>#DIV/0!</v>
      </c>
      <c r="F56" s="491"/>
      <c r="G56" s="491"/>
      <c r="H56" s="491"/>
      <c r="I56" s="491"/>
      <c r="J56" s="492"/>
      <c r="K56" s="492"/>
      <c r="L56" s="491"/>
      <c r="M56" s="455"/>
      <c r="N56" s="47"/>
      <c r="O56" s="308" t="s">
        <v>312</v>
      </c>
      <c r="AC56" s="55"/>
    </row>
    <row r="57" spans="1:29" ht="19" thickBot="1" x14ac:dyDescent="0.5">
      <c r="A57" s="456"/>
      <c r="B57" s="493" t="s">
        <v>313</v>
      </c>
      <c r="C57" s="829">
        <f>IF(C53="Repayable loan",'Proforma - Non-Residential'!G68, "N/A for Selected Funding Type")</f>
        <v>0</v>
      </c>
      <c r="D57" s="830"/>
      <c r="E57" s="450">
        <f>IF(C57= "N/A for Selected Funding Type", C57, 1.4)</f>
        <v>1.4</v>
      </c>
      <c r="F57" s="831" t="str">
        <f>IF(AND($I$6&gt;0,'Proforma - Non-Residential'!$G$59=0),"You have indicated non-residential space but have not completed the 'Proforma- Non-Residential' tab. Consult with your CMHC Specialist.","")</f>
        <v/>
      </c>
      <c r="G57" s="832"/>
      <c r="H57" s="832"/>
      <c r="I57" s="832"/>
      <c r="J57" s="832"/>
      <c r="K57" s="832"/>
      <c r="L57" s="491"/>
      <c r="M57" s="455"/>
      <c r="N57" s="47"/>
      <c r="O57" s="489" t="s">
        <v>310</v>
      </c>
      <c r="AC57" s="55"/>
    </row>
    <row r="58" spans="1:29" ht="19" thickBot="1" x14ac:dyDescent="0.5">
      <c r="A58" s="456"/>
      <c r="B58" s="511" t="s">
        <v>314</v>
      </c>
      <c r="C58" s="827" t="e">
        <f>IF('Scoring Grid'!$K$103=0,0,IF(C53="Repayable Loan",('Proforma - Residential'!$G$71+'Proforma - Non-Residential'!$G$59)/('Proforma - Residential'!$G$93+'Proforma - Non-Residential'!$G$67),IF('Proforma - Residential'!G86&gt;0,('Proforma - Residential'!G71+'Proforma - Non-Residential'!G59)/'Proforma - Residential'!G86,"N/A- No Project Debt")))</f>
        <v>#DIV/0!</v>
      </c>
      <c r="D58" s="828"/>
      <c r="E58" s="638" t="e">
        <f>IF(C58= "N/A- No Project Debt", C58, 1)</f>
        <v>#DIV/0!</v>
      </c>
      <c r="F58" s="831"/>
      <c r="G58" s="832"/>
      <c r="H58" s="832"/>
      <c r="I58" s="832"/>
      <c r="J58" s="832"/>
      <c r="K58" s="832"/>
      <c r="L58" s="491"/>
      <c r="M58" s="455"/>
      <c r="N58" s="47"/>
      <c r="O58" s="301"/>
      <c r="AC58" s="55"/>
    </row>
    <row r="59" spans="1:29" ht="20.25" customHeight="1" thickBot="1" x14ac:dyDescent="0.5">
      <c r="A59" s="456"/>
      <c r="B59" s="491"/>
      <c r="C59" s="491"/>
      <c r="D59" s="491"/>
      <c r="E59" s="491"/>
      <c r="F59" s="369"/>
      <c r="G59" s="369"/>
      <c r="H59" s="369"/>
      <c r="I59" s="369"/>
      <c r="J59" s="492"/>
      <c r="K59" s="492"/>
      <c r="L59" s="491"/>
      <c r="M59" s="455"/>
      <c r="N59" s="47"/>
      <c r="O59" s="367"/>
      <c r="P59" s="306"/>
      <c r="Q59" s="306"/>
      <c r="R59" s="306"/>
      <c r="S59" s="306"/>
      <c r="T59" s="306"/>
      <c r="U59" s="306"/>
      <c r="V59" s="306"/>
      <c r="W59" s="306"/>
      <c r="X59" s="306"/>
      <c r="Y59" s="306"/>
      <c r="Z59" s="306"/>
      <c r="AA59" s="50"/>
      <c r="AB59" s="50"/>
      <c r="AC59" s="56"/>
    </row>
    <row r="60" spans="1:29" ht="15" hidden="1" thickBot="1" x14ac:dyDescent="0.4">
      <c r="A60" s="456"/>
      <c r="B60" s="245"/>
      <c r="C60" s="246"/>
      <c r="D60" s="246"/>
      <c r="E60" s="491"/>
      <c r="F60" s="491"/>
      <c r="G60" s="491"/>
      <c r="H60" s="491"/>
      <c r="I60" s="491"/>
      <c r="J60" s="492"/>
      <c r="K60" s="492"/>
      <c r="L60" s="491"/>
      <c r="M60" s="455"/>
      <c r="N60" s="47"/>
      <c r="O60"/>
      <c r="P60"/>
      <c r="Q60"/>
      <c r="R60"/>
      <c r="S60"/>
      <c r="T60"/>
      <c r="U60"/>
      <c r="V60"/>
      <c r="W60"/>
      <c r="X60"/>
      <c r="Y60"/>
      <c r="Z60"/>
    </row>
    <row r="61" spans="1:29" ht="47.25" customHeight="1" thickBot="1" x14ac:dyDescent="0.4">
      <c r="A61" s="456"/>
      <c r="B61" s="444" t="s">
        <v>315</v>
      </c>
      <c r="C61" s="445" t="s">
        <v>316</v>
      </c>
      <c r="D61" s="445" t="s">
        <v>317</v>
      </c>
      <c r="E61" s="491"/>
      <c r="F61" s="491"/>
      <c r="G61" s="491"/>
      <c r="H61" s="491"/>
      <c r="I61" s="491"/>
      <c r="J61" s="492"/>
      <c r="K61" s="492"/>
      <c r="L61" s="491"/>
      <c r="M61" s="455"/>
      <c r="N61" s="47"/>
      <c r="O61"/>
      <c r="P61"/>
      <c r="Q61"/>
      <c r="R61"/>
      <c r="S61"/>
      <c r="T61"/>
      <c r="U61"/>
      <c r="V61"/>
      <c r="W61"/>
      <c r="X61"/>
      <c r="Y61"/>
      <c r="Z61"/>
    </row>
    <row r="62" spans="1:29" ht="14.5" x14ac:dyDescent="0.35">
      <c r="A62" s="456"/>
      <c r="B62" s="494" t="s">
        <v>318</v>
      </c>
      <c r="C62" s="495" t="e">
        <f>C74</f>
        <v>#DIV/0!</v>
      </c>
      <c r="D62" s="496">
        <f>D74</f>
        <v>0</v>
      </c>
      <c r="E62" s="491"/>
      <c r="F62" s="491"/>
      <c r="G62" s="491"/>
      <c r="H62" s="491"/>
      <c r="I62" s="491"/>
      <c r="J62" s="492"/>
      <c r="K62" s="492"/>
      <c r="L62" s="491"/>
      <c r="M62" s="455"/>
      <c r="N62" s="47"/>
      <c r="O62"/>
      <c r="P62"/>
      <c r="Q62"/>
      <c r="R62"/>
      <c r="S62"/>
      <c r="T62"/>
      <c r="U62"/>
      <c r="V62"/>
      <c r="W62"/>
      <c r="X62"/>
      <c r="Y62"/>
      <c r="Z62"/>
    </row>
    <row r="63" spans="1:29" ht="18.75" customHeight="1" x14ac:dyDescent="0.35">
      <c r="A63" s="456"/>
      <c r="B63" s="722" t="s">
        <v>319</v>
      </c>
      <c r="C63" s="497">
        <f>C75</f>
        <v>0</v>
      </c>
      <c r="D63" s="498">
        <f>D75</f>
        <v>0</v>
      </c>
      <c r="E63" s="839" t="e">
        <f>IF($C$63&gt;$C$62,"Your required funding is greater than your eligible funding.","")</f>
        <v>#DIV/0!</v>
      </c>
      <c r="F63" s="840"/>
      <c r="G63" s="840"/>
      <c r="H63" s="840"/>
      <c r="I63" s="491"/>
      <c r="J63" s="492"/>
      <c r="K63" s="492"/>
      <c r="L63" s="491"/>
      <c r="M63" s="455"/>
      <c r="N63" s="47"/>
      <c r="O63"/>
      <c r="P63"/>
      <c r="Q63"/>
      <c r="R63"/>
      <c r="S63"/>
      <c r="T63"/>
      <c r="U63"/>
      <c r="V63"/>
      <c r="W63"/>
      <c r="X63"/>
      <c r="Y63"/>
      <c r="Z63"/>
    </row>
    <row r="64" spans="1:29" ht="19" thickBot="1" x14ac:dyDescent="0.5">
      <c r="A64" s="456"/>
      <c r="B64" s="722" t="s">
        <v>320</v>
      </c>
      <c r="C64" s="497" t="e">
        <f>IF(D64=0,0,D64/$E$20)</f>
        <v>#DIV/0!</v>
      </c>
      <c r="D64" s="447" t="e">
        <f>MAX(0,IF(AND('Scoring Grid'!$E$113="Forgivable loan",'Proforma - Residential'!G86&gt;0,C58&lt;E58),0%,D76))</f>
        <v>#DIV/0!</v>
      </c>
      <c r="E64" s="833" t="e">
        <f>IF(AND('Scoring Grid'!$E$113="Forgivable loan",'Project Budget '!C58&lt;1),"CMHC will not support a project with a DCR &lt;1.0. Consult with your CMHC Specialist.","")</f>
        <v>#DIV/0!</v>
      </c>
      <c r="F64" s="834"/>
      <c r="G64" s="834"/>
      <c r="H64" s="834"/>
      <c r="I64" s="834"/>
      <c r="J64" s="492"/>
      <c r="K64" s="492"/>
      <c r="L64" s="491"/>
      <c r="M64" s="455"/>
      <c r="N64" s="47"/>
    </row>
    <row r="65" spans="1:16384" ht="19.5" customHeight="1" thickBot="1" x14ac:dyDescent="0.5">
      <c r="A65" s="456"/>
      <c r="B65" s="511" t="s">
        <v>321</v>
      </c>
      <c r="C65" s="446">
        <f>C77</f>
        <v>0</v>
      </c>
      <c r="D65" s="637" t="e">
        <f>D77</f>
        <v>#DIV/0!</v>
      </c>
      <c r="E65" s="833" t="e">
        <f>IF(AND('Scoring Grid'!$E$113="Repayable loan",D64&lt;D63),"There is a funding gap; NHCF funding is being capped. Please check minimum DCR requirements/Consult with your CMHC Specialist.","")</f>
        <v>#DIV/0!</v>
      </c>
      <c r="F65" s="834"/>
      <c r="G65" s="834"/>
      <c r="H65" s="834"/>
      <c r="I65" s="834"/>
      <c r="J65" s="834"/>
      <c r="K65" s="492"/>
      <c r="L65" s="491"/>
      <c r="M65" s="455"/>
      <c r="N65" s="47"/>
    </row>
    <row r="66" spans="1:16384" x14ac:dyDescent="0.45">
      <c r="A66" s="456"/>
      <c r="B66" s="814" t="s">
        <v>322</v>
      </c>
      <c r="C66" s="814"/>
      <c r="D66" s="814"/>
      <c r="E66" s="814"/>
      <c r="F66" s="814"/>
      <c r="G66" s="491"/>
      <c r="H66" s="491"/>
      <c r="I66" s="491"/>
      <c r="J66" s="492"/>
      <c r="K66" s="492"/>
      <c r="L66" s="491"/>
      <c r="M66" s="455"/>
      <c r="N66" s="47"/>
    </row>
    <row r="67" spans="1:16384" ht="19" thickBot="1" x14ac:dyDescent="0.5">
      <c r="A67" s="456"/>
      <c r="B67" s="652"/>
      <c r="C67" s="652"/>
      <c r="D67" s="652"/>
      <c r="E67" s="652"/>
      <c r="F67" s="652"/>
      <c r="G67" s="491"/>
      <c r="H67" s="491"/>
      <c r="I67" s="491"/>
      <c r="J67" s="492"/>
      <c r="K67" s="492"/>
      <c r="L67" s="491"/>
      <c r="M67" s="455"/>
      <c r="N67" s="47"/>
    </row>
    <row r="68" spans="1:16384" x14ac:dyDescent="0.45">
      <c r="A68" s="456"/>
      <c r="B68" s="610" t="s">
        <v>323</v>
      </c>
      <c r="C68" s="616" t="s">
        <v>324</v>
      </c>
      <c r="D68" s="616" t="s">
        <v>325</v>
      </c>
      <c r="E68" s="491"/>
      <c r="F68" s="491"/>
      <c r="G68" s="491"/>
      <c r="H68" s="491"/>
      <c r="I68" s="491"/>
      <c r="J68" s="492"/>
      <c r="K68" s="492"/>
      <c r="L68" s="491"/>
      <c r="M68" s="455"/>
      <c r="N68" s="47"/>
    </row>
    <row r="69" spans="1:16384" x14ac:dyDescent="0.45">
      <c r="A69" s="456"/>
      <c r="B69" s="611" t="s">
        <v>94</v>
      </c>
      <c r="C69" s="614" t="e">
        <f>IF($D$64=0,0,E35+D64)</f>
        <v>#DIV/0!</v>
      </c>
      <c r="D69" s="617">
        <f>IF(ISERROR(C69/$E$20),0,C69/$E$20)</f>
        <v>0</v>
      </c>
      <c r="E69" s="609"/>
      <c r="F69" s="491"/>
      <c r="G69" s="491"/>
      <c r="H69" s="491"/>
      <c r="I69" s="491"/>
      <c r="J69" s="492"/>
      <c r="K69" s="492"/>
      <c r="L69" s="491"/>
      <c r="M69" s="455"/>
      <c r="N69" s="47"/>
    </row>
    <row r="70" spans="1:16384" x14ac:dyDescent="0.45">
      <c r="A70" s="456"/>
      <c r="B70" s="612" t="s">
        <v>95</v>
      </c>
      <c r="C70" s="628" t="e">
        <f>IF(C53="Repayable loan",D64,0)</f>
        <v>#DIV/0!</v>
      </c>
      <c r="D70" s="618">
        <f>IF(ISERROR(C70/$E$20),0,C70/$E$20)</f>
        <v>0</v>
      </c>
      <c r="E70" s="491"/>
      <c r="F70" s="491"/>
      <c r="G70" s="491"/>
      <c r="H70" s="491"/>
      <c r="I70" s="491"/>
      <c r="J70" s="492"/>
      <c r="K70" s="492"/>
      <c r="L70" s="491"/>
      <c r="M70" s="455"/>
      <c r="N70" s="47"/>
    </row>
    <row r="71" spans="1:16384" ht="19" thickBot="1" x14ac:dyDescent="0.5">
      <c r="A71" s="456"/>
      <c r="B71" s="613" t="s">
        <v>96</v>
      </c>
      <c r="C71" s="615" t="e">
        <f>IF($D$64=0,0,IF(C53="Repayable loan",$E$35,$E$35+$D$64))</f>
        <v>#DIV/0!</v>
      </c>
      <c r="D71" s="619">
        <f>IF(ISERROR(C71/$E$20),0,C71/$E$20)</f>
        <v>0</v>
      </c>
      <c r="F71" s="491"/>
      <c r="G71" s="491"/>
      <c r="H71" s="491"/>
      <c r="I71" s="491"/>
      <c r="J71" s="492"/>
      <c r="K71" s="492"/>
      <c r="L71" s="491"/>
      <c r="M71" s="455"/>
      <c r="N71" s="47"/>
    </row>
    <row r="72" spans="1:16384" ht="19" hidden="1" thickBot="1" x14ac:dyDescent="0.5">
      <c r="A72" s="456"/>
      <c r="B72" s="658"/>
      <c r="C72" s="659"/>
      <c r="D72" s="659"/>
      <c r="E72" s="491"/>
      <c r="F72" s="491"/>
      <c r="G72" s="491"/>
      <c r="H72" s="491"/>
      <c r="I72" s="491"/>
      <c r="J72" s="492"/>
      <c r="K72" s="492"/>
      <c r="L72" s="491"/>
      <c r="M72" s="455"/>
      <c r="N72" s="47"/>
    </row>
    <row r="73" spans="1:16384" ht="47.25" hidden="1" customHeight="1" thickBot="1" x14ac:dyDescent="0.5">
      <c r="A73" s="456"/>
      <c r="B73" s="629" t="s">
        <v>326</v>
      </c>
      <c r="C73" s="248" t="s">
        <v>316</v>
      </c>
      <c r="D73" s="249" t="s">
        <v>317</v>
      </c>
      <c r="E73" s="811" t="s">
        <v>311</v>
      </c>
      <c r="F73" s="812"/>
      <c r="G73" s="242"/>
      <c r="H73" s="812" t="s">
        <v>313</v>
      </c>
      <c r="I73" s="813"/>
      <c r="J73" s="492"/>
      <c r="K73" s="492"/>
      <c r="L73" s="491"/>
      <c r="M73" s="455"/>
      <c r="N73" s="47"/>
    </row>
    <row r="74" spans="1:16384" ht="15.65" hidden="1" customHeight="1" x14ac:dyDescent="0.45">
      <c r="A74" s="456"/>
      <c r="B74" s="630" t="s">
        <v>327</v>
      </c>
      <c r="C74" s="500" t="e">
        <f>'Scoring Grid'!K117</f>
        <v>#DIV/0!</v>
      </c>
      <c r="D74" s="501">
        <f>IFERROR(C74*$E$20,0)</f>
        <v>0</v>
      </c>
      <c r="E74" s="500">
        <f>$H$6</f>
        <v>0</v>
      </c>
      <c r="F74" s="502">
        <f>E74*D74</f>
        <v>0</v>
      </c>
      <c r="G74" s="78"/>
      <c r="H74" s="503">
        <f>$I$6</f>
        <v>0</v>
      </c>
      <c r="I74" s="504">
        <f>H74*D74</f>
        <v>0</v>
      </c>
      <c r="J74" s="492"/>
      <c r="K74" s="492"/>
      <c r="L74" s="491"/>
      <c r="M74" s="455"/>
      <c r="N74" s="47"/>
    </row>
    <row r="75" spans="1:16384" ht="15.65" hidden="1" customHeight="1" x14ac:dyDescent="0.45">
      <c r="A75" s="456"/>
      <c r="B75" s="631" t="s">
        <v>319</v>
      </c>
      <c r="C75" s="505">
        <f>IFERROR(D75/E20,0)</f>
        <v>0</v>
      </c>
      <c r="D75" s="506">
        <f>E37</f>
        <v>0</v>
      </c>
      <c r="E75" s="505">
        <f>E74</f>
        <v>0</v>
      </c>
      <c r="F75" s="507">
        <f>E75*D75</f>
        <v>0</v>
      </c>
      <c r="G75" s="78"/>
      <c r="H75" s="508">
        <f>H74</f>
        <v>0</v>
      </c>
      <c r="I75" s="509">
        <f>H75*D75</f>
        <v>0</v>
      </c>
      <c r="J75" s="636"/>
      <c r="K75" s="492"/>
      <c r="L75" s="491"/>
      <c r="M75" s="455"/>
      <c r="N75" s="47"/>
    </row>
    <row r="76" spans="1:16384" ht="29.25" hidden="1" customHeight="1" thickBot="1" x14ac:dyDescent="0.5">
      <c r="A76" s="456"/>
      <c r="B76" s="632" t="s">
        <v>328</v>
      </c>
      <c r="C76" s="256">
        <f>IFERROR(D76/E20,0)</f>
        <v>0</v>
      </c>
      <c r="D76" s="247" t="e">
        <f>F76+I76</f>
        <v>#DIV/0!</v>
      </c>
      <c r="E76" s="257">
        <f>IFERROR(F76/D76,0)</f>
        <v>0</v>
      </c>
      <c r="F76" s="250" t="e">
        <f>IF($C$53="Repayable loan",'Proforma - Residential'!G99, 0)+IF($C$53="Forgivable loan", IF(F75&lt;F74,F75,F74),0)</f>
        <v>#DIV/0!</v>
      </c>
      <c r="G76" s="243"/>
      <c r="H76" s="258">
        <f>IFERROR(I76/D76,0)</f>
        <v>0</v>
      </c>
      <c r="I76" s="251" t="e">
        <f>IF($C$53="Repayable loan",'Proforma - Non-Residential'!G72,0)+ IF($C$53="Forgivable loan", IF(I75&lt;I74,I75,I74),0)</f>
        <v>#DIV/0!</v>
      </c>
      <c r="J76" s="492"/>
      <c r="K76" s="492"/>
      <c r="L76" s="491"/>
      <c r="M76" s="455"/>
      <c r="N76" s="47"/>
    </row>
    <row r="77" spans="1:16384" ht="19" hidden="1" thickBot="1" x14ac:dyDescent="0.5">
      <c r="A77" s="456"/>
      <c r="B77" s="633" t="s">
        <v>321</v>
      </c>
      <c r="C77" s="512">
        <f>IFERROR(D77/E20,0)</f>
        <v>0</v>
      </c>
      <c r="D77" s="513" t="e">
        <f>IF(E37-D76&lt;=0,0,E37-D76)</f>
        <v>#DIV/0!</v>
      </c>
      <c r="E77" s="491"/>
      <c r="F77" s="510"/>
      <c r="G77" s="491"/>
      <c r="H77" s="491"/>
      <c r="I77" s="491"/>
      <c r="J77" s="491"/>
      <c r="K77" s="491"/>
      <c r="L77" s="491"/>
      <c r="M77" s="455"/>
      <c r="N77" s="47"/>
    </row>
    <row r="78" spans="1:16384" hidden="1" x14ac:dyDescent="0.45">
      <c r="A78" s="456"/>
      <c r="B78" s="634" t="s">
        <v>329</v>
      </c>
      <c r="C78" s="491"/>
      <c r="D78" s="499"/>
      <c r="E78" s="491"/>
      <c r="F78" s="510"/>
      <c r="G78" s="491"/>
      <c r="H78" s="491"/>
      <c r="I78" s="491"/>
      <c r="J78" s="491"/>
      <c r="K78" s="491"/>
      <c r="L78" s="491"/>
      <c r="M78" s="455"/>
      <c r="N78" s="47"/>
    </row>
    <row r="79" spans="1:16384" ht="9.75" hidden="1" customHeight="1" x14ac:dyDescent="0.45">
      <c r="A79" s="456"/>
      <c r="B79" s="635"/>
      <c r="C79" s="277"/>
      <c r="D79" s="277"/>
      <c r="E79" s="277"/>
      <c r="F79" s="277"/>
      <c r="G79" s="277"/>
      <c r="H79" s="277"/>
      <c r="I79" s="277"/>
      <c r="J79" s="277"/>
      <c r="K79" s="277"/>
      <c r="L79" s="277"/>
      <c r="M79" s="455"/>
      <c r="N79" s="47"/>
      <c r="O79" s="322"/>
      <c r="P79" s="322"/>
      <c r="Q79" s="322"/>
      <c r="R79" s="322"/>
      <c r="S79" s="322"/>
      <c r="T79" s="322"/>
      <c r="U79" s="322"/>
      <c r="V79" s="322"/>
      <c r="W79" s="322"/>
      <c r="X79" s="322"/>
      <c r="Y79" s="322"/>
      <c r="Z79" s="322"/>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c r="AME79" s="6"/>
      <c r="AMF79" s="6"/>
      <c r="AMG79" s="6"/>
      <c r="AMH79" s="6"/>
      <c r="AMI79" s="6"/>
      <c r="AMJ79" s="6"/>
      <c r="AMK79" s="6"/>
      <c r="AML79" s="6"/>
      <c r="AMM79" s="6"/>
      <c r="AMN79" s="6"/>
      <c r="AMO79" s="6"/>
      <c r="AMP79" s="6"/>
      <c r="AMQ79" s="6"/>
      <c r="AMR79" s="6"/>
      <c r="AMS79" s="6"/>
      <c r="AMT79" s="6"/>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c r="WMU79" s="1"/>
      <c r="WMV79" s="6"/>
      <c r="WMW79" s="6"/>
      <c r="WMX79" s="6"/>
      <c r="WMY79" s="6"/>
      <c r="WMZ79" s="6"/>
      <c r="WNA79" s="6"/>
      <c r="WNB79" s="6"/>
      <c r="WNC79" s="6"/>
      <c r="WND79" s="6"/>
      <c r="WNE79" s="6"/>
      <c r="WNF79" s="6"/>
      <c r="WNG79" s="6"/>
      <c r="WNH79" s="6"/>
      <c r="WNI79" s="6"/>
      <c r="WNJ79" s="6"/>
      <c r="WNK79" s="6"/>
      <c r="WNL79" s="6"/>
      <c r="WNM79" s="6"/>
      <c r="WNN79" s="6"/>
      <c r="WNO79" s="6"/>
      <c r="WNP79" s="6"/>
      <c r="WNQ79" s="6"/>
      <c r="WNR79" s="6"/>
      <c r="WNS79" s="6"/>
      <c r="WNT79" s="6"/>
      <c r="WNU79" s="6"/>
      <c r="WNV79" s="6"/>
      <c r="WNW79" s="6"/>
      <c r="WNX79" s="6"/>
      <c r="WNY79" s="6"/>
      <c r="WNZ79" s="6"/>
      <c r="WOA79" s="6"/>
      <c r="WOB79" s="6"/>
      <c r="WOC79" s="6"/>
      <c r="WOD79" s="6"/>
      <c r="WOE79" s="6"/>
      <c r="WOF79" s="6"/>
      <c r="WOG79" s="6"/>
      <c r="WOH79" s="6"/>
      <c r="WOI79" s="6"/>
      <c r="WOJ79" s="6"/>
      <c r="WOK79" s="6"/>
      <c r="WOL79" s="6"/>
      <c r="WOM79" s="6"/>
      <c r="WON79" s="6"/>
      <c r="WOO79" s="6"/>
      <c r="WOP79" s="6"/>
      <c r="WOQ79" s="6"/>
      <c r="WOR79" s="6"/>
      <c r="WOS79" s="6"/>
      <c r="WOT79" s="6"/>
      <c r="WOU79" s="6"/>
      <c r="WOV79" s="6"/>
      <c r="WOW79" s="6"/>
      <c r="WOX79" s="6"/>
      <c r="WOY79" s="6"/>
      <c r="WOZ79" s="6"/>
      <c r="WPA79" s="6"/>
      <c r="WPB79" s="6"/>
      <c r="WPC79" s="6"/>
      <c r="WPD79" s="6"/>
      <c r="WPE79" s="6"/>
      <c r="WPF79" s="6"/>
      <c r="WPG79" s="6"/>
      <c r="WPH79" s="6"/>
      <c r="WPI79" s="6"/>
      <c r="WPJ79" s="6"/>
      <c r="WPK79" s="6"/>
      <c r="WPL79" s="6"/>
      <c r="WPM79" s="6"/>
      <c r="WPN79" s="6"/>
      <c r="WPO79" s="6"/>
      <c r="WPP79" s="6"/>
      <c r="WPQ79" s="6"/>
      <c r="WPR79" s="6"/>
      <c r="WPS79" s="6"/>
      <c r="WPT79" s="6"/>
      <c r="WPU79" s="6"/>
      <c r="WPV79" s="6"/>
      <c r="WPW79" s="6"/>
      <c r="WPX79" s="6"/>
      <c r="WPY79" s="6"/>
      <c r="WPZ79" s="6"/>
      <c r="WQA79" s="6"/>
      <c r="WQB79" s="6"/>
      <c r="WQC79" s="6"/>
      <c r="WQD79" s="6"/>
      <c r="WQE79" s="6"/>
      <c r="WQF79" s="6"/>
      <c r="WQG79" s="6"/>
      <c r="WQH79" s="6"/>
      <c r="WQI79" s="6"/>
      <c r="WQJ79" s="6"/>
      <c r="WQK79" s="6"/>
      <c r="WQL79" s="6"/>
      <c r="WQM79" s="6"/>
      <c r="WQN79" s="6"/>
      <c r="WQO79" s="6"/>
      <c r="WQP79" s="6"/>
      <c r="WQQ79" s="6"/>
      <c r="WQR79" s="6"/>
      <c r="WQS79" s="6"/>
      <c r="WQT79" s="6"/>
      <c r="WQU79" s="6"/>
      <c r="WQV79" s="6"/>
      <c r="WQW79" s="6"/>
      <c r="WQX79" s="6"/>
      <c r="WQY79" s="6"/>
      <c r="WQZ79" s="6"/>
      <c r="WRA79" s="6"/>
      <c r="WRB79" s="6"/>
      <c r="WRC79" s="6"/>
      <c r="WRD79" s="6"/>
      <c r="WRE79" s="6"/>
      <c r="WRF79" s="6"/>
      <c r="WRG79" s="6"/>
      <c r="WRH79" s="6"/>
      <c r="WRI79" s="6"/>
      <c r="WRJ79" s="6"/>
      <c r="WRK79" s="6"/>
      <c r="WRL79" s="6"/>
      <c r="WRM79" s="6"/>
      <c r="WRN79" s="6"/>
      <c r="WRO79" s="6"/>
      <c r="WRP79" s="6"/>
      <c r="WRQ79" s="6"/>
      <c r="WRR79" s="6"/>
      <c r="WRS79" s="6"/>
      <c r="WRT79" s="6"/>
      <c r="WRU79" s="6"/>
      <c r="WRV79" s="6"/>
      <c r="WRW79" s="6"/>
      <c r="WRX79" s="6"/>
      <c r="WRY79" s="6"/>
      <c r="WRZ79" s="6"/>
      <c r="WSA79" s="6"/>
      <c r="WSB79" s="6"/>
      <c r="WSC79" s="6"/>
      <c r="WSD79" s="6"/>
      <c r="WSE79" s="6"/>
      <c r="WSF79" s="6"/>
      <c r="WSG79" s="6"/>
      <c r="WSH79" s="6"/>
      <c r="WSI79" s="6"/>
      <c r="WSJ79" s="6"/>
      <c r="WSK79" s="6"/>
      <c r="WSL79" s="6"/>
      <c r="WSM79" s="6"/>
      <c r="WSN79" s="6"/>
      <c r="WSO79" s="6"/>
      <c r="WSP79" s="6"/>
      <c r="WSQ79" s="6"/>
      <c r="WSR79" s="6"/>
      <c r="WSS79" s="6"/>
      <c r="WST79" s="6"/>
      <c r="WSU79" s="6"/>
      <c r="WSV79" s="6"/>
      <c r="WSW79" s="6"/>
      <c r="WSX79" s="6"/>
      <c r="WSY79" s="6"/>
      <c r="WSZ79" s="6"/>
      <c r="WTA79" s="6"/>
      <c r="WTB79" s="6"/>
      <c r="WTC79" s="6"/>
      <c r="WTD79" s="6"/>
      <c r="WTE79" s="6"/>
      <c r="WTF79" s="6"/>
      <c r="WTG79" s="6"/>
      <c r="WTH79" s="6"/>
      <c r="WTI79" s="6"/>
      <c r="WTJ79" s="6"/>
      <c r="WTK79" s="6"/>
      <c r="WTL79" s="6"/>
      <c r="WTM79" s="6"/>
      <c r="WTN79" s="6"/>
      <c r="WTO79" s="6"/>
      <c r="WTP79" s="6"/>
      <c r="WTQ79" s="6"/>
      <c r="WTR79" s="6"/>
      <c r="WTS79" s="6"/>
      <c r="WTT79" s="6"/>
      <c r="WTU79" s="6"/>
      <c r="WTV79" s="6"/>
      <c r="WTW79" s="6"/>
      <c r="WTX79" s="6"/>
      <c r="WTY79" s="6"/>
      <c r="WTZ79" s="6"/>
      <c r="WUA79" s="6"/>
      <c r="WUB79" s="6"/>
      <c r="WUC79" s="6"/>
      <c r="WUD79" s="6"/>
      <c r="WUE79" s="6"/>
      <c r="WUF79" s="6"/>
      <c r="WUG79" s="6"/>
      <c r="WUH79" s="6"/>
      <c r="WUI79" s="6"/>
      <c r="WUJ79" s="6"/>
      <c r="WUK79" s="6"/>
      <c r="WUL79" s="6"/>
      <c r="WUM79" s="6"/>
      <c r="WUN79" s="6"/>
      <c r="WUO79" s="6"/>
      <c r="WUP79" s="6"/>
      <c r="WUQ79" s="6"/>
      <c r="WUR79" s="6"/>
      <c r="WUS79" s="6"/>
      <c r="WUT79" s="6"/>
      <c r="WUU79" s="6"/>
      <c r="WUV79" s="6"/>
      <c r="WUW79" s="6"/>
      <c r="WUX79" s="6"/>
      <c r="WUY79" s="6"/>
      <c r="WUZ79" s="6"/>
      <c r="WVA79" s="6"/>
      <c r="WVB79" s="6"/>
      <c r="WVC79" s="6"/>
      <c r="WVD79" s="6"/>
      <c r="WVE79" s="6"/>
      <c r="WVF79" s="6"/>
      <c r="WVG79" s="6"/>
      <c r="WVH79" s="6"/>
      <c r="WVI79" s="6"/>
      <c r="WVJ79" s="6"/>
      <c r="WVK79" s="6"/>
      <c r="WVL79" s="6"/>
      <c r="WVM79" s="6"/>
      <c r="WVN79" s="6"/>
      <c r="WVO79" s="6"/>
      <c r="WVP79" s="6"/>
      <c r="WVQ79" s="6"/>
      <c r="WVR79" s="6"/>
      <c r="WVS79" s="6"/>
      <c r="WVT79" s="6"/>
      <c r="WVU79" s="6"/>
      <c r="WVV79" s="6"/>
      <c r="WVW79" s="6"/>
      <c r="WVX79" s="6"/>
      <c r="WVY79" s="6"/>
      <c r="WVZ79" s="6"/>
      <c r="WWA79" s="6"/>
      <c r="WWB79" s="6"/>
      <c r="WWC79" s="6"/>
      <c r="WWD79" s="6"/>
      <c r="WWE79" s="6"/>
      <c r="WWF79" s="6"/>
      <c r="WWG79" s="6"/>
      <c r="WWH79" s="6"/>
      <c r="WWI79" s="6"/>
      <c r="WWJ79" s="6"/>
      <c r="WWK79" s="6"/>
      <c r="WWL79" s="6"/>
      <c r="WWM79" s="6"/>
      <c r="WWN79" s="6"/>
      <c r="WWO79" s="6"/>
      <c r="WWP79" s="6"/>
      <c r="WWQ79" s="6"/>
      <c r="WWR79" s="6"/>
      <c r="WWS79" s="6"/>
      <c r="WWT79" s="6"/>
      <c r="WWU79" s="6"/>
      <c r="WWV79" s="6"/>
      <c r="WWW79" s="6"/>
      <c r="WWX79" s="6"/>
      <c r="WWY79" s="6"/>
      <c r="WWZ79" s="6"/>
      <c r="WXA79" s="6"/>
      <c r="WXB79" s="6"/>
      <c r="WXC79" s="6"/>
      <c r="WXD79" s="6"/>
      <c r="WXE79" s="6"/>
      <c r="WXF79" s="6"/>
      <c r="WXG79" s="6"/>
      <c r="WXH79" s="6"/>
      <c r="WXI79" s="6"/>
      <c r="WXJ79" s="6"/>
      <c r="WXK79" s="6"/>
      <c r="WXL79" s="6"/>
      <c r="WXM79" s="6"/>
      <c r="WXN79" s="6"/>
      <c r="WXO79" s="6"/>
      <c r="WXP79" s="6"/>
      <c r="WXQ79" s="6"/>
      <c r="WXR79" s="6"/>
      <c r="WXS79" s="6"/>
      <c r="WXT79" s="6"/>
      <c r="WXU79" s="6"/>
      <c r="WXV79" s="6"/>
      <c r="WXW79" s="6"/>
      <c r="WXX79" s="6"/>
      <c r="WXY79" s="6"/>
      <c r="WXZ79" s="6"/>
      <c r="WYA79" s="6"/>
      <c r="WYB79" s="6"/>
      <c r="WYC79" s="6"/>
      <c r="WYD79" s="6"/>
      <c r="WYE79" s="6"/>
      <c r="WYF79" s="6"/>
      <c r="WYG79" s="6"/>
      <c r="WYH79" s="6"/>
      <c r="WYI79" s="6"/>
      <c r="WYJ79" s="6"/>
      <c r="WYK79" s="6"/>
      <c r="WYL79" s="6"/>
      <c r="WYM79" s="6"/>
      <c r="WYN79" s="6"/>
      <c r="WYO79" s="6"/>
      <c r="WYP79" s="6"/>
      <c r="WYQ79" s="6"/>
      <c r="WYR79" s="6"/>
      <c r="WYS79" s="6"/>
      <c r="WYT79" s="6"/>
      <c r="WYU79" s="6"/>
      <c r="WYV79" s="6"/>
      <c r="WYW79" s="6"/>
      <c r="WYX79" s="6"/>
      <c r="WYY79" s="6"/>
      <c r="WYZ79" s="6"/>
      <c r="WZA79" s="6"/>
      <c r="WZB79" s="6"/>
      <c r="WZC79" s="6"/>
      <c r="WZD79" s="6"/>
      <c r="WZE79" s="6"/>
      <c r="WZF79" s="6"/>
      <c r="WZG79" s="6"/>
      <c r="WZH79" s="6"/>
      <c r="WZI79" s="6"/>
      <c r="WZJ79" s="6"/>
      <c r="WZK79" s="6"/>
      <c r="WZL79" s="6"/>
      <c r="WZM79" s="6"/>
      <c r="WZN79" s="6"/>
      <c r="WZO79" s="6"/>
      <c r="WZP79" s="6"/>
      <c r="WZQ79" s="6"/>
      <c r="WZR79" s="6"/>
      <c r="WZS79" s="6"/>
      <c r="WZT79" s="6"/>
      <c r="WZU79" s="6"/>
      <c r="WZV79" s="6"/>
      <c r="WZW79" s="6"/>
      <c r="WZX79" s="6"/>
      <c r="WZY79" s="6"/>
      <c r="WZZ79" s="6"/>
      <c r="XAA79" s="6"/>
      <c r="XAB79" s="6"/>
      <c r="XAC79" s="6"/>
      <c r="XAD79" s="6"/>
      <c r="XAE79" s="6"/>
      <c r="XAF79" s="6"/>
      <c r="XAG79" s="6"/>
      <c r="XAH79" s="6"/>
      <c r="XAI79" s="6"/>
      <c r="XAJ79" s="6"/>
      <c r="XAK79" s="6"/>
      <c r="XAL79" s="6"/>
      <c r="XAM79" s="6"/>
      <c r="XAN79" s="6"/>
      <c r="XAO79" s="6"/>
      <c r="XAP79" s="6"/>
      <c r="XAQ79" s="6"/>
      <c r="XAR79" s="6"/>
      <c r="XAS79" s="6"/>
      <c r="XAT79" s="6"/>
      <c r="XAU79" s="6"/>
      <c r="XAV79" s="6"/>
      <c r="XAW79" s="6"/>
      <c r="XAX79" s="6"/>
      <c r="XAY79" s="6"/>
      <c r="XAZ79" s="6"/>
      <c r="XBA79" s="6"/>
      <c r="XBB79" s="6"/>
      <c r="XBC79" s="6"/>
      <c r="XBD79" s="6"/>
      <c r="XBE79" s="6"/>
      <c r="XBF79" s="6"/>
      <c r="XBG79" s="6"/>
      <c r="XBH79" s="6"/>
      <c r="XBI79" s="6"/>
      <c r="XBJ79" s="6"/>
      <c r="XBK79" s="6"/>
      <c r="XBL79" s="6"/>
      <c r="XBM79" s="6"/>
      <c r="XBN79" s="6"/>
      <c r="XBO79" s="6"/>
      <c r="XBP79" s="6"/>
      <c r="XBQ79" s="6"/>
      <c r="XBR79" s="6"/>
      <c r="XBS79" s="6"/>
      <c r="XBT79" s="6"/>
      <c r="XBU79" s="6"/>
      <c r="XBV79" s="6"/>
      <c r="XBW79" s="6"/>
      <c r="XBX79" s="6"/>
      <c r="XBY79" s="6"/>
      <c r="XBZ79" s="6"/>
      <c r="XCA79" s="6"/>
      <c r="XCB79" s="6"/>
      <c r="XCC79" s="6"/>
      <c r="XCD79" s="6"/>
      <c r="XCE79" s="6"/>
      <c r="XCF79" s="6"/>
      <c r="XCG79" s="6"/>
      <c r="XCH79" s="6"/>
      <c r="XCI79" s="6"/>
      <c r="XCJ79" s="6"/>
      <c r="XCK79" s="6"/>
      <c r="XCL79" s="6"/>
      <c r="XCM79" s="6"/>
      <c r="XCN79" s="6"/>
      <c r="XCO79" s="6"/>
      <c r="XCP79" s="6"/>
      <c r="XCQ79" s="6"/>
      <c r="XCR79" s="6"/>
      <c r="XCS79" s="6"/>
      <c r="XCT79" s="6"/>
      <c r="XCU79" s="6"/>
      <c r="XCV79" s="6"/>
      <c r="XCW79" s="6"/>
      <c r="XCX79" s="6"/>
      <c r="XCY79" s="6"/>
      <c r="XCZ79" s="6"/>
      <c r="XDA79" s="6"/>
      <c r="XDB79" s="6"/>
      <c r="XDC79" s="6"/>
      <c r="XDD79" s="6"/>
      <c r="XDE79" s="6"/>
      <c r="XDF79" s="6"/>
      <c r="XDG79" s="6"/>
      <c r="XDH79" s="6"/>
      <c r="XDI79" s="6"/>
      <c r="XDJ79" s="6"/>
      <c r="XDK79" s="6"/>
      <c r="XDL79" s="6"/>
      <c r="XDM79" s="6"/>
      <c r="XDN79" s="6"/>
      <c r="XDO79" s="6"/>
      <c r="XDP79" s="6"/>
      <c r="XDQ79" s="6"/>
      <c r="XDR79" s="6"/>
      <c r="XDS79" s="6"/>
      <c r="XDT79" s="6"/>
      <c r="XDU79" s="6"/>
      <c r="XDV79" s="6"/>
      <c r="XDW79" s="6"/>
      <c r="XDX79" s="6"/>
      <c r="XDY79" s="6"/>
      <c r="XDZ79" s="6"/>
      <c r="XEA79" s="6"/>
      <c r="XEB79" s="6"/>
      <c r="XEC79" s="6"/>
      <c r="XED79" s="6"/>
      <c r="XEE79" s="6"/>
      <c r="XEF79" s="6"/>
      <c r="XEG79" s="6"/>
      <c r="XEH79" s="6"/>
      <c r="XEI79" s="6"/>
      <c r="XEJ79" s="6"/>
      <c r="XEK79" s="6"/>
      <c r="XEL79" s="6"/>
      <c r="XEM79" s="6"/>
      <c r="XEN79" s="6"/>
      <c r="XEO79" s="6"/>
      <c r="XEP79" s="6"/>
      <c r="XEQ79" s="6"/>
      <c r="XER79" s="6"/>
      <c r="XES79" s="6"/>
      <c r="XET79" s="6"/>
      <c r="XEU79" s="6"/>
      <c r="XEV79" s="6"/>
      <c r="XEW79" s="6"/>
      <c r="XEX79" s="6"/>
      <c r="XEY79" s="6"/>
      <c r="XEZ79" s="6"/>
      <c r="XFA79" s="6"/>
      <c r="XFB79" s="6"/>
      <c r="XFC79" s="6"/>
      <c r="XFD79" s="6"/>
    </row>
    <row r="80" spans="1:16384" ht="23.25" customHeight="1" x14ac:dyDescent="0.55000000000000004">
      <c r="A80" s="457"/>
      <c r="B80" s="458"/>
      <c r="C80" s="458"/>
      <c r="D80" s="458"/>
      <c r="E80" s="458"/>
      <c r="F80" s="458"/>
      <c r="G80" s="458"/>
      <c r="H80" s="458"/>
      <c r="I80" s="458"/>
      <c r="J80" s="458"/>
      <c r="K80" s="458"/>
      <c r="L80" s="458"/>
      <c r="M80" s="459"/>
      <c r="N80" s="47"/>
    </row>
    <row r="81" spans="1:8" x14ac:dyDescent="0.45">
      <c r="A81" s="268"/>
      <c r="B81" s="268"/>
    </row>
    <row r="82" spans="1:8" x14ac:dyDescent="0.45">
      <c r="A82" s="268"/>
      <c r="B82" s="268"/>
    </row>
    <row r="83" spans="1:8" x14ac:dyDescent="0.45">
      <c r="A83" s="268"/>
      <c r="B83" s="268"/>
      <c r="F83" s="234"/>
    </row>
    <row r="84" spans="1:8" x14ac:dyDescent="0.45">
      <c r="A84" s="268"/>
      <c r="B84" s="268"/>
      <c r="E84" s="244"/>
    </row>
    <row r="85" spans="1:8" x14ac:dyDescent="0.45">
      <c r="A85" s="268"/>
      <c r="B85" s="268"/>
      <c r="F85" s="244"/>
      <c r="H85" s="244"/>
    </row>
    <row r="86" spans="1:8" x14ac:dyDescent="0.45">
      <c r="A86" s="268"/>
      <c r="B86" s="268"/>
    </row>
  </sheetData>
  <sheetProtection algorithmName="SHA-512" hashValue="eIfhWxNQU2nEGpgxYNg1E7xf5mP7pfk7c518ViC0kPkHrDHRfborkfK0vORmCqABLXSyZI88wz7Bik+ByZlxFg==" saltValue="mVWSBLmpU87GZc31bQk4Kw==" spinCount="100000" sheet="1" objects="1" scenarios="1"/>
  <dataConsolidate/>
  <mergeCells count="36">
    <mergeCell ref="A2:L2"/>
    <mergeCell ref="H9:J9"/>
    <mergeCell ref="C52:D52"/>
    <mergeCell ref="C53:D53"/>
    <mergeCell ref="H22:J22"/>
    <mergeCell ref="H23:J23"/>
    <mergeCell ref="H24:J24"/>
    <mergeCell ref="H25:J25"/>
    <mergeCell ref="H26:J26"/>
    <mergeCell ref="H27:J27"/>
    <mergeCell ref="H28:J28"/>
    <mergeCell ref="H29:J29"/>
    <mergeCell ref="H30:J30"/>
    <mergeCell ref="H31:J31"/>
    <mergeCell ref="B50:L50"/>
    <mergeCell ref="E53:H53"/>
    <mergeCell ref="E73:F73"/>
    <mergeCell ref="H73:I73"/>
    <mergeCell ref="B66:F66"/>
    <mergeCell ref="H32:J32"/>
    <mergeCell ref="B42:K48"/>
    <mergeCell ref="C58:D58"/>
    <mergeCell ref="C57:D57"/>
    <mergeCell ref="F57:K58"/>
    <mergeCell ref="E65:J65"/>
    <mergeCell ref="E64:I64"/>
    <mergeCell ref="C56:D56"/>
    <mergeCell ref="C55:D55"/>
    <mergeCell ref="E63:H63"/>
    <mergeCell ref="O6:V6"/>
    <mergeCell ref="O17:AC17"/>
    <mergeCell ref="O51:AC51"/>
    <mergeCell ref="O22:AC22"/>
    <mergeCell ref="O26:W26"/>
    <mergeCell ref="O40:AC40"/>
    <mergeCell ref="O38:AC38"/>
  </mergeCells>
  <conditionalFormatting sqref="E33:E34 E36:E38">
    <cfRule type="containsErrors" dxfId="42" priority="59">
      <formula>ISERROR(E33)</formula>
    </cfRule>
  </conditionalFormatting>
  <conditionalFormatting sqref="C77">
    <cfRule type="cellIs" dxfId="41" priority="43" operator="greaterThan">
      <formula>0</formula>
    </cfRule>
  </conditionalFormatting>
  <conditionalFormatting sqref="C77">
    <cfRule type="cellIs" dxfId="40" priority="42" operator="greaterThan">
      <formula>0</formula>
    </cfRule>
  </conditionalFormatting>
  <conditionalFormatting sqref="D65">
    <cfRule type="cellIs" dxfId="39" priority="5" operator="greaterThan">
      <formula>1</formula>
    </cfRule>
    <cfRule type="cellIs" dxfId="38" priority="30" operator="lessThan">
      <formula>1</formula>
    </cfRule>
  </conditionalFormatting>
  <conditionalFormatting sqref="O22">
    <cfRule type="containsText" dxfId="37" priority="32" operator="containsText" text="Pass">
      <formula>NOT(ISERROR(SEARCH("Pass",O22)))</formula>
    </cfRule>
    <cfRule type="containsText" dxfId="36" priority="33" operator="containsText" text="FAIL">
      <formula>NOT(ISERROR(SEARCH("FAIL",O22)))</formula>
    </cfRule>
  </conditionalFormatting>
  <conditionalFormatting sqref="D77">
    <cfRule type="cellIs" dxfId="35" priority="21" operator="equal">
      <formula>0</formula>
    </cfRule>
    <cfRule type="cellIs" dxfId="34" priority="22" operator="lessThan">
      <formula>0</formula>
    </cfRule>
    <cfRule type="cellIs" dxfId="33" priority="23" operator="greaterThan">
      <formula>0</formula>
    </cfRule>
    <cfRule type="cellIs" dxfId="32" priority="25" operator="greaterThan">
      <formula>0</formula>
    </cfRule>
    <cfRule type="cellIs" dxfId="31" priority="26" operator="greaterThan">
      <formula>0</formula>
    </cfRule>
    <cfRule type="cellIs" dxfId="30" priority="27" operator="greaterThan">
      <formula>100000</formula>
    </cfRule>
    <cfRule type="cellIs" dxfId="29" priority="28" operator="greaterThan">
      <formula>0</formula>
    </cfRule>
  </conditionalFormatting>
  <conditionalFormatting sqref="D77">
    <cfRule type="cellIs" dxfId="28" priority="24" operator="greaterThan">
      <formula>0</formula>
    </cfRule>
  </conditionalFormatting>
  <conditionalFormatting sqref="C65">
    <cfRule type="cellIs" dxfId="27" priority="20" operator="greaterThan">
      <formula>10000</formula>
    </cfRule>
  </conditionalFormatting>
  <conditionalFormatting sqref="C56:D56">
    <cfRule type="cellIs" dxfId="26" priority="17" operator="greaterThan">
      <formula>$E$56</formula>
    </cfRule>
    <cfRule type="cellIs" dxfId="25" priority="18" operator="lessThan">
      <formula>$E$56</formula>
    </cfRule>
  </conditionalFormatting>
  <conditionalFormatting sqref="C58:D58">
    <cfRule type="cellIs" dxfId="24" priority="13" operator="lessThan">
      <formula>0.98</formula>
    </cfRule>
    <cfRule type="cellIs" dxfId="23" priority="14" operator="greaterThan">
      <formula>0.98</formula>
    </cfRule>
  </conditionalFormatting>
  <conditionalFormatting sqref="C57:D57">
    <cfRule type="cellIs" dxfId="22" priority="6" operator="equal">
      <formula>0</formula>
    </cfRule>
    <cfRule type="cellIs" dxfId="21" priority="11" operator="lessThan">
      <formula>$E$57</formula>
    </cfRule>
    <cfRule type="cellIs" dxfId="20" priority="12" operator="greaterThan">
      <formula>$E$57</formula>
    </cfRule>
  </conditionalFormatting>
  <conditionalFormatting sqref="E64">
    <cfRule type="containsText" dxfId="19" priority="9" operator="containsText" text="project">
      <formula>NOT(ISERROR(SEARCH("project",E64)))</formula>
    </cfRule>
  </conditionalFormatting>
  <conditionalFormatting sqref="E65">
    <cfRule type="containsText" dxfId="18" priority="8" operator="containsText" text="NHCF">
      <formula>NOT(ISERROR(SEARCH("NHCF",E65)))</formula>
    </cfRule>
  </conditionalFormatting>
  <conditionalFormatting sqref="F57">
    <cfRule type="containsText" dxfId="17" priority="7" operator="containsText" text="non-res">
      <formula>NOT(ISERROR(SEARCH("non-res",F57)))</formula>
    </cfRule>
  </conditionalFormatting>
  <conditionalFormatting sqref="E53">
    <cfRule type="containsText" dxfId="16" priority="4" operator="containsText" text="Please complete">
      <formula>NOT(ISERROR(SEARCH("Please complete",E53)))</formula>
    </cfRule>
  </conditionalFormatting>
  <conditionalFormatting sqref="O22:AC22">
    <cfRule type="containsText" dxfId="15" priority="3" operator="containsText" text="N/A">
      <formula>NOT(ISERROR(SEARCH("N/A",O22)))</formula>
    </cfRule>
  </conditionalFormatting>
  <conditionalFormatting sqref="E63">
    <cfRule type="containsText" dxfId="14" priority="2" operator="containsText" text="required">
      <formula>NOT(ISERROR(SEARCH("required",E63)))</formula>
    </cfRule>
  </conditionalFormatting>
  <conditionalFormatting sqref="C56:D57">
    <cfRule type="containsText" dxfId="13" priority="1" operator="containsText" text="N/A">
      <formula>NOT(ISERROR(SEARCH("N/A",C56)))</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 sqref="C64" formula="1"/>
  </ignoredError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FD125"/>
  <sheetViews>
    <sheetView showGridLines="0" topLeftCell="B17" zoomScale="70" zoomScaleNormal="70" workbookViewId="0">
      <selection activeCell="G44" sqref="G44"/>
    </sheetView>
  </sheetViews>
  <sheetFormatPr defaultColWidth="8.81640625" defaultRowHeight="14.5" x14ac:dyDescent="0.35"/>
  <cols>
    <col min="1" max="1" width="2.54296875" style="4" customWidth="1"/>
    <col min="2" max="2" width="56.54296875" style="4" customWidth="1"/>
    <col min="3" max="3" width="15.81640625" style="4" customWidth="1"/>
    <col min="4" max="4" width="20.54296875" style="4" customWidth="1"/>
    <col min="5" max="5" width="20.7265625" style="4" customWidth="1"/>
    <col min="6" max="6" width="18.54296875" style="4" customWidth="1"/>
    <col min="7" max="7" width="36.1796875" customWidth="1"/>
    <col min="8" max="8" width="3.54296875" style="4" customWidth="1"/>
    <col min="9" max="9" width="47.81640625" customWidth="1"/>
    <col min="10" max="10" width="12.26953125" style="4" customWidth="1"/>
    <col min="11" max="11" width="13.54296875" style="4" customWidth="1"/>
    <col min="12" max="12" width="2.54296875" style="5" customWidth="1"/>
    <col min="13" max="13" width="4.54296875" style="186" customWidth="1"/>
    <col min="14" max="14" width="10.26953125" style="4" customWidth="1"/>
    <col min="15" max="15" width="10.1796875" style="4" customWidth="1"/>
    <col min="16" max="16" width="10.26953125" style="4" customWidth="1"/>
    <col min="17" max="23" width="8.81640625" style="4"/>
    <col min="24" max="24" width="72.7265625" style="4" customWidth="1"/>
    <col min="25" max="16384" width="8.81640625" style="4"/>
  </cols>
  <sheetData>
    <row r="1" spans="1:16384" customFormat="1" ht="15.5" x14ac:dyDescent="0.35">
      <c r="A1" s="72" t="s">
        <v>14</v>
      </c>
      <c r="B1" s="75"/>
      <c r="C1" s="75"/>
      <c r="M1" s="24"/>
    </row>
    <row r="2" spans="1:16384" s="24" customFormat="1" ht="23.25" customHeight="1" x14ac:dyDescent="0.6">
      <c r="A2" s="795" t="s">
        <v>330</v>
      </c>
      <c r="B2" s="796"/>
      <c r="C2" s="796"/>
      <c r="D2" s="796"/>
      <c r="E2" s="796"/>
      <c r="F2" s="796"/>
      <c r="G2" s="796"/>
      <c r="H2" s="796"/>
      <c r="I2" s="796"/>
      <c r="J2" s="796"/>
      <c r="K2" s="796"/>
      <c r="L2" s="531"/>
      <c r="M2" s="331"/>
      <c r="N2" s="298" t="s">
        <v>16</v>
      </c>
      <c r="O2" s="300"/>
      <c r="P2" s="331"/>
      <c r="Q2" s="331"/>
      <c r="R2" s="331"/>
      <c r="S2" s="331"/>
      <c r="T2" s="331"/>
      <c r="U2" s="331"/>
      <c r="V2" s="331"/>
      <c r="W2" s="331"/>
      <c r="X2" s="331"/>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4"/>
      <c r="DL2" s="854"/>
      <c r="DM2" s="854"/>
      <c r="DN2" s="854"/>
      <c r="DO2" s="854"/>
      <c r="DP2" s="854"/>
      <c r="DQ2" s="854"/>
      <c r="DR2" s="854"/>
      <c r="DS2" s="854"/>
      <c r="DT2" s="854"/>
      <c r="DU2" s="854"/>
      <c r="DV2" s="854"/>
      <c r="DW2" s="854"/>
      <c r="DX2" s="854"/>
      <c r="DY2" s="854"/>
      <c r="DZ2" s="854"/>
      <c r="EA2" s="854"/>
      <c r="EB2" s="854"/>
      <c r="EC2" s="854"/>
      <c r="ED2" s="854"/>
      <c r="EE2" s="854"/>
      <c r="EF2" s="854"/>
      <c r="EG2" s="854"/>
      <c r="EH2" s="854"/>
      <c r="EI2" s="854"/>
      <c r="EJ2" s="854"/>
      <c r="EK2" s="854"/>
      <c r="EL2" s="854"/>
      <c r="EM2" s="854"/>
      <c r="EN2" s="854"/>
      <c r="EO2" s="854"/>
      <c r="EP2" s="854"/>
      <c r="EQ2" s="854"/>
      <c r="ER2" s="854"/>
      <c r="ES2" s="854"/>
      <c r="ET2" s="854"/>
      <c r="EU2" s="854"/>
      <c r="EV2" s="854"/>
      <c r="EW2" s="854"/>
      <c r="EX2" s="854"/>
      <c r="EY2" s="854"/>
      <c r="EZ2" s="854"/>
      <c r="FA2" s="854"/>
      <c r="FB2" s="854"/>
      <c r="FC2" s="854"/>
      <c r="FD2" s="854"/>
      <c r="FE2" s="854"/>
      <c r="FF2" s="854"/>
      <c r="FG2" s="854"/>
      <c r="FH2" s="854"/>
      <c r="FI2" s="854"/>
      <c r="FJ2" s="854"/>
      <c r="FK2" s="854"/>
      <c r="FL2" s="854"/>
      <c r="FM2" s="854"/>
      <c r="FN2" s="854"/>
      <c r="FO2" s="854"/>
      <c r="FP2" s="854"/>
      <c r="FQ2" s="854"/>
      <c r="FR2" s="854"/>
      <c r="FS2" s="854"/>
      <c r="FT2" s="854"/>
      <c r="FU2" s="854"/>
      <c r="FV2" s="854"/>
      <c r="FW2" s="854"/>
      <c r="FX2" s="854"/>
      <c r="FY2" s="854"/>
      <c r="FZ2" s="854"/>
      <c r="GA2" s="854"/>
      <c r="GB2" s="854"/>
      <c r="GC2" s="854"/>
      <c r="GD2" s="854"/>
      <c r="GE2" s="854"/>
      <c r="GF2" s="854"/>
      <c r="GG2" s="854"/>
      <c r="GH2" s="854"/>
      <c r="GI2" s="854"/>
      <c r="GJ2" s="854"/>
      <c r="GK2" s="854"/>
      <c r="GL2" s="854"/>
      <c r="GM2" s="854"/>
      <c r="GN2" s="854"/>
      <c r="GO2" s="854"/>
      <c r="GP2" s="854"/>
      <c r="GQ2" s="854"/>
      <c r="GR2" s="854"/>
      <c r="GS2" s="854"/>
      <c r="GT2" s="854"/>
      <c r="GU2" s="854"/>
      <c r="GV2" s="854"/>
      <c r="GW2" s="854"/>
      <c r="GX2" s="854"/>
      <c r="GY2" s="854"/>
      <c r="GZ2" s="854"/>
      <c r="HA2" s="854"/>
      <c r="HB2" s="854"/>
      <c r="HC2" s="854"/>
      <c r="HD2" s="854"/>
      <c r="HE2" s="854"/>
      <c r="HF2" s="854"/>
      <c r="HG2" s="854"/>
      <c r="HH2" s="854"/>
      <c r="HI2" s="854"/>
      <c r="HJ2" s="854"/>
      <c r="HK2" s="854"/>
      <c r="HL2" s="854"/>
      <c r="HM2" s="854"/>
      <c r="HN2" s="854"/>
      <c r="HO2" s="854"/>
      <c r="HP2" s="854"/>
      <c r="HQ2" s="854"/>
      <c r="HR2" s="854"/>
      <c r="HS2" s="854"/>
      <c r="HT2" s="854"/>
      <c r="HU2" s="854"/>
      <c r="HV2" s="854"/>
      <c r="HW2" s="854"/>
      <c r="HX2" s="854"/>
      <c r="HY2" s="854"/>
      <c r="HZ2" s="854"/>
      <c r="IA2" s="854"/>
      <c r="IB2" s="854"/>
      <c r="IC2" s="854"/>
      <c r="ID2" s="854"/>
      <c r="IE2" s="854"/>
      <c r="IF2" s="854"/>
      <c r="IG2" s="854"/>
      <c r="IH2" s="854"/>
      <c r="II2" s="854"/>
      <c r="IJ2" s="854"/>
      <c r="IK2" s="854"/>
      <c r="IL2" s="854"/>
      <c r="IM2" s="854"/>
      <c r="IN2" s="854"/>
      <c r="IO2" s="854"/>
      <c r="IP2" s="854"/>
      <c r="IQ2" s="854"/>
      <c r="IR2" s="854"/>
      <c r="IS2" s="854"/>
      <c r="IT2" s="854"/>
      <c r="IU2" s="854"/>
      <c r="IV2" s="854"/>
      <c r="IW2" s="854"/>
      <c r="IX2" s="854"/>
      <c r="IY2" s="854"/>
      <c r="IZ2" s="854"/>
      <c r="JA2" s="854"/>
      <c r="JB2" s="854"/>
      <c r="JC2" s="854"/>
      <c r="JD2" s="854"/>
      <c r="JE2" s="854"/>
      <c r="JF2" s="854"/>
      <c r="JG2" s="854"/>
      <c r="JH2" s="854"/>
      <c r="JI2" s="854"/>
      <c r="JJ2" s="854"/>
      <c r="JK2" s="854"/>
      <c r="JL2" s="854"/>
      <c r="JM2" s="854"/>
      <c r="JN2" s="854"/>
      <c r="JO2" s="854"/>
      <c r="JP2" s="854"/>
      <c r="JQ2" s="854"/>
      <c r="JR2" s="854"/>
      <c r="JS2" s="854"/>
      <c r="JT2" s="854"/>
      <c r="JU2" s="854"/>
      <c r="JV2" s="854"/>
      <c r="JW2" s="854"/>
      <c r="JX2" s="854"/>
      <c r="JY2" s="854"/>
      <c r="JZ2" s="854"/>
      <c r="KA2" s="854"/>
      <c r="KB2" s="854"/>
      <c r="KC2" s="854"/>
      <c r="KD2" s="854"/>
      <c r="KE2" s="854"/>
      <c r="KF2" s="854"/>
      <c r="KG2" s="854"/>
      <c r="KH2" s="854"/>
      <c r="KI2" s="854"/>
      <c r="KJ2" s="854"/>
      <c r="KK2" s="854"/>
      <c r="KL2" s="854"/>
      <c r="KM2" s="854"/>
      <c r="KN2" s="854"/>
      <c r="KO2" s="854"/>
      <c r="KP2" s="854"/>
      <c r="KQ2" s="854"/>
      <c r="KR2" s="854"/>
      <c r="KS2" s="854"/>
      <c r="KT2" s="854"/>
      <c r="KU2" s="854"/>
      <c r="KV2" s="854"/>
      <c r="KW2" s="854"/>
      <c r="KX2" s="854"/>
      <c r="KY2" s="854"/>
      <c r="KZ2" s="854"/>
      <c r="LA2" s="854"/>
      <c r="LB2" s="854"/>
      <c r="LC2" s="854"/>
      <c r="LD2" s="854"/>
      <c r="LE2" s="854"/>
      <c r="LF2" s="854"/>
      <c r="LG2" s="854"/>
      <c r="LH2" s="854"/>
      <c r="LI2" s="854"/>
      <c r="LJ2" s="854"/>
      <c r="LK2" s="854"/>
      <c r="LL2" s="854"/>
      <c r="LM2" s="854"/>
      <c r="LN2" s="854"/>
      <c r="LO2" s="854"/>
      <c r="LP2" s="854"/>
      <c r="LQ2" s="854"/>
      <c r="LR2" s="854"/>
      <c r="LS2" s="854"/>
      <c r="LT2" s="854"/>
      <c r="LU2" s="854"/>
      <c r="LV2" s="854"/>
      <c r="LW2" s="854"/>
      <c r="LX2" s="854"/>
      <c r="LY2" s="854"/>
      <c r="LZ2" s="854"/>
      <c r="MA2" s="854"/>
      <c r="MB2" s="854"/>
      <c r="MC2" s="854"/>
      <c r="MD2" s="854"/>
      <c r="ME2" s="854"/>
      <c r="MF2" s="854"/>
      <c r="MG2" s="854"/>
      <c r="MH2" s="854"/>
      <c r="MI2" s="854"/>
      <c r="MJ2" s="854"/>
      <c r="MK2" s="854"/>
      <c r="ML2" s="854"/>
      <c r="MM2" s="854"/>
      <c r="MN2" s="854"/>
      <c r="MO2" s="854"/>
      <c r="MP2" s="854"/>
      <c r="MQ2" s="854"/>
      <c r="MR2" s="854"/>
      <c r="MS2" s="854"/>
      <c r="MT2" s="854"/>
      <c r="MU2" s="854"/>
      <c r="MV2" s="854"/>
      <c r="MW2" s="854"/>
      <c r="MX2" s="854"/>
      <c r="MY2" s="854"/>
      <c r="MZ2" s="854"/>
      <c r="NA2" s="854"/>
      <c r="NB2" s="854"/>
      <c r="NC2" s="854"/>
      <c r="ND2" s="854"/>
      <c r="NE2" s="854"/>
      <c r="NF2" s="854"/>
      <c r="NG2" s="854"/>
      <c r="NH2" s="854"/>
      <c r="NI2" s="854"/>
      <c r="NJ2" s="854"/>
      <c r="NK2" s="854"/>
      <c r="NL2" s="854"/>
      <c r="NM2" s="854"/>
      <c r="NN2" s="854"/>
      <c r="NO2" s="854"/>
      <c r="NP2" s="854"/>
      <c r="NQ2" s="854"/>
      <c r="NR2" s="854"/>
      <c r="NS2" s="854"/>
      <c r="NT2" s="854"/>
      <c r="NU2" s="854"/>
      <c r="NV2" s="854"/>
      <c r="NW2" s="854"/>
      <c r="NX2" s="854"/>
      <c r="NY2" s="854"/>
      <c r="NZ2" s="854"/>
      <c r="OA2" s="854"/>
      <c r="OB2" s="854"/>
      <c r="OC2" s="854"/>
      <c r="OD2" s="854"/>
      <c r="OE2" s="854"/>
      <c r="OF2" s="854"/>
      <c r="OG2" s="854"/>
      <c r="OH2" s="854"/>
      <c r="OI2" s="854"/>
      <c r="OJ2" s="854"/>
      <c r="OK2" s="854"/>
      <c r="OL2" s="854"/>
      <c r="OM2" s="854"/>
      <c r="ON2" s="854"/>
      <c r="OO2" s="854"/>
      <c r="OP2" s="854"/>
      <c r="OQ2" s="854"/>
      <c r="OR2" s="854"/>
      <c r="OS2" s="854"/>
      <c r="OT2" s="854"/>
      <c r="OU2" s="854"/>
      <c r="OV2" s="854"/>
      <c r="OW2" s="854"/>
      <c r="OX2" s="854"/>
      <c r="OY2" s="854"/>
      <c r="OZ2" s="854"/>
      <c r="PA2" s="854"/>
      <c r="PB2" s="854"/>
      <c r="PC2" s="854"/>
      <c r="PD2" s="854"/>
      <c r="PE2" s="854"/>
      <c r="PF2" s="854"/>
      <c r="PG2" s="854"/>
      <c r="PH2" s="854"/>
      <c r="PI2" s="854"/>
      <c r="PJ2" s="854"/>
      <c r="PK2" s="854"/>
      <c r="PL2" s="854"/>
      <c r="PM2" s="854"/>
      <c r="PN2" s="854"/>
      <c r="PO2" s="854"/>
      <c r="PP2" s="854"/>
      <c r="PQ2" s="854"/>
      <c r="PR2" s="854"/>
      <c r="PS2" s="854"/>
      <c r="PT2" s="854"/>
      <c r="PU2" s="854"/>
      <c r="PV2" s="854"/>
      <c r="PW2" s="854"/>
      <c r="PX2" s="854"/>
      <c r="PY2" s="854"/>
      <c r="PZ2" s="854"/>
      <c r="QA2" s="854"/>
      <c r="QB2" s="854"/>
      <c r="QC2" s="854"/>
      <c r="QD2" s="854"/>
      <c r="QE2" s="854"/>
      <c r="QF2" s="854"/>
      <c r="QG2" s="854"/>
      <c r="QH2" s="854"/>
      <c r="QI2" s="854"/>
      <c r="QJ2" s="854"/>
      <c r="QK2" s="854"/>
      <c r="QL2" s="854"/>
      <c r="QM2" s="854"/>
      <c r="QN2" s="854"/>
      <c r="QO2" s="854"/>
      <c r="QP2" s="854"/>
      <c r="QQ2" s="854"/>
      <c r="QR2" s="854"/>
      <c r="QS2" s="854"/>
      <c r="QT2" s="854"/>
      <c r="QU2" s="854"/>
      <c r="QV2" s="854"/>
      <c r="QW2" s="854"/>
      <c r="QX2" s="854"/>
      <c r="QY2" s="854"/>
      <c r="QZ2" s="854"/>
      <c r="RA2" s="854"/>
      <c r="RB2" s="854"/>
      <c r="RC2" s="854"/>
      <c r="RD2" s="854"/>
      <c r="RE2" s="854"/>
      <c r="RF2" s="854"/>
      <c r="RG2" s="854"/>
      <c r="RH2" s="854"/>
      <c r="RI2" s="854"/>
      <c r="RJ2" s="854"/>
      <c r="RK2" s="854"/>
      <c r="RL2" s="854"/>
      <c r="RM2" s="854"/>
      <c r="RN2" s="854"/>
      <c r="RO2" s="854"/>
      <c r="RP2" s="854"/>
      <c r="RQ2" s="854"/>
      <c r="RR2" s="854"/>
      <c r="RS2" s="854"/>
      <c r="RT2" s="854"/>
      <c r="RU2" s="854"/>
      <c r="RV2" s="854"/>
      <c r="RW2" s="854"/>
      <c r="RX2" s="854"/>
      <c r="RY2" s="854"/>
      <c r="RZ2" s="854"/>
      <c r="SA2" s="854"/>
      <c r="SB2" s="854"/>
      <c r="SC2" s="854"/>
      <c r="SD2" s="854"/>
      <c r="SE2" s="854"/>
      <c r="SF2" s="854"/>
      <c r="SG2" s="854"/>
      <c r="SH2" s="854"/>
      <c r="SI2" s="854"/>
      <c r="SJ2" s="854"/>
      <c r="SK2" s="854"/>
      <c r="SL2" s="854"/>
      <c r="SM2" s="854"/>
      <c r="SN2" s="854"/>
      <c r="SO2" s="854"/>
      <c r="SP2" s="854"/>
      <c r="SQ2" s="854"/>
      <c r="SR2" s="854"/>
      <c r="SS2" s="854"/>
      <c r="ST2" s="854"/>
      <c r="SU2" s="854"/>
      <c r="SV2" s="854"/>
      <c r="SW2" s="854"/>
      <c r="SX2" s="854"/>
      <c r="SY2" s="854"/>
      <c r="SZ2" s="854"/>
      <c r="TA2" s="854"/>
      <c r="TB2" s="854"/>
      <c r="TC2" s="854"/>
      <c r="TD2" s="854"/>
      <c r="TE2" s="854"/>
      <c r="TF2" s="854"/>
      <c r="TG2" s="854"/>
      <c r="TH2" s="854"/>
      <c r="TI2" s="854"/>
      <c r="TJ2" s="854"/>
      <c r="TK2" s="854"/>
      <c r="TL2" s="854"/>
      <c r="TM2" s="854"/>
      <c r="TN2" s="854"/>
      <c r="TO2" s="854"/>
      <c r="TP2" s="854"/>
      <c r="TQ2" s="854"/>
      <c r="TR2" s="854"/>
      <c r="TS2" s="854"/>
      <c r="TT2" s="854"/>
      <c r="TU2" s="854"/>
      <c r="TV2" s="854"/>
      <c r="TW2" s="854"/>
      <c r="TX2" s="854"/>
      <c r="TY2" s="854"/>
      <c r="TZ2" s="854"/>
      <c r="UA2" s="854"/>
      <c r="UB2" s="854"/>
      <c r="UC2" s="854"/>
      <c r="UD2" s="854"/>
      <c r="UE2" s="854"/>
      <c r="UF2" s="854"/>
      <c r="UG2" s="854"/>
      <c r="UH2" s="854"/>
      <c r="UI2" s="854"/>
      <c r="UJ2" s="854"/>
      <c r="UK2" s="854"/>
      <c r="UL2" s="854"/>
      <c r="UM2" s="854"/>
      <c r="UN2" s="854"/>
      <c r="UO2" s="854"/>
      <c r="UP2" s="854"/>
      <c r="UQ2" s="854"/>
      <c r="UR2" s="854"/>
      <c r="US2" s="854"/>
      <c r="UT2" s="854"/>
      <c r="UU2" s="854"/>
      <c r="UV2" s="854"/>
      <c r="UW2" s="854"/>
      <c r="UX2" s="854"/>
      <c r="UY2" s="854"/>
      <c r="UZ2" s="854"/>
      <c r="VA2" s="854"/>
      <c r="VB2" s="854"/>
      <c r="VC2" s="854"/>
      <c r="VD2" s="854"/>
      <c r="VE2" s="854"/>
      <c r="VF2" s="854"/>
      <c r="VG2" s="854"/>
      <c r="VH2" s="854"/>
      <c r="VI2" s="854"/>
      <c r="VJ2" s="854"/>
      <c r="VK2" s="854"/>
      <c r="VL2" s="854"/>
      <c r="VM2" s="854"/>
      <c r="VN2" s="854"/>
      <c r="VO2" s="854"/>
      <c r="VP2" s="854"/>
      <c r="VQ2" s="854"/>
      <c r="VR2" s="854"/>
      <c r="VS2" s="854"/>
      <c r="VT2" s="854"/>
      <c r="VU2" s="854"/>
      <c r="VV2" s="854"/>
      <c r="VW2" s="854"/>
      <c r="VX2" s="854"/>
      <c r="VY2" s="854"/>
      <c r="VZ2" s="854"/>
      <c r="WA2" s="854"/>
      <c r="WB2" s="854"/>
      <c r="WC2" s="854"/>
      <c r="WD2" s="854"/>
      <c r="WE2" s="854"/>
      <c r="WF2" s="854"/>
      <c r="WG2" s="854"/>
      <c r="WH2" s="854"/>
      <c r="WI2" s="854"/>
      <c r="WJ2" s="854"/>
      <c r="WK2" s="854"/>
      <c r="WL2" s="854"/>
      <c r="WM2" s="854"/>
      <c r="WN2" s="854"/>
      <c r="WO2" s="854"/>
      <c r="WP2" s="854"/>
      <c r="WQ2" s="854"/>
      <c r="WR2" s="854"/>
      <c r="WS2" s="854"/>
      <c r="WT2" s="854"/>
      <c r="WU2" s="854"/>
      <c r="WV2" s="854"/>
      <c r="WW2" s="854"/>
      <c r="WX2" s="854"/>
      <c r="WY2" s="854"/>
      <c r="WZ2" s="854"/>
      <c r="XA2" s="854"/>
      <c r="XB2" s="854"/>
      <c r="XC2" s="854"/>
      <c r="XD2" s="854"/>
      <c r="XE2" s="854"/>
      <c r="XF2" s="854"/>
      <c r="XG2" s="854"/>
      <c r="XH2" s="854"/>
      <c r="XI2" s="854"/>
      <c r="XJ2" s="854"/>
      <c r="XK2" s="854"/>
      <c r="XL2" s="854"/>
      <c r="XM2" s="854"/>
      <c r="XN2" s="854"/>
      <c r="XO2" s="854"/>
      <c r="XP2" s="854"/>
      <c r="XQ2" s="854"/>
      <c r="XR2" s="854"/>
      <c r="XS2" s="854"/>
      <c r="XT2" s="854"/>
      <c r="XU2" s="854"/>
      <c r="XV2" s="854"/>
      <c r="XW2" s="854"/>
      <c r="XX2" s="854"/>
      <c r="XY2" s="854"/>
      <c r="XZ2" s="854"/>
      <c r="YA2" s="854"/>
      <c r="YB2" s="854"/>
      <c r="YC2" s="854"/>
      <c r="YD2" s="854"/>
      <c r="YE2" s="854"/>
      <c r="YF2" s="854"/>
      <c r="YG2" s="854"/>
      <c r="YH2" s="854"/>
      <c r="YI2" s="854"/>
      <c r="YJ2" s="854"/>
      <c r="YK2" s="854"/>
      <c r="YL2" s="854"/>
      <c r="YM2" s="854"/>
      <c r="YN2" s="854"/>
      <c r="YO2" s="854"/>
      <c r="YP2" s="854"/>
      <c r="YQ2" s="854"/>
      <c r="YR2" s="854"/>
      <c r="YS2" s="854"/>
      <c r="YT2" s="854"/>
      <c r="YU2" s="854"/>
      <c r="YV2" s="854"/>
      <c r="YW2" s="854"/>
      <c r="YX2" s="854"/>
      <c r="YY2" s="854"/>
      <c r="YZ2" s="854"/>
      <c r="ZA2" s="854"/>
      <c r="ZB2" s="854"/>
      <c r="ZC2" s="854"/>
      <c r="ZD2" s="854"/>
      <c r="ZE2" s="854"/>
      <c r="ZF2" s="854"/>
      <c r="ZG2" s="854"/>
      <c r="ZH2" s="854"/>
      <c r="ZI2" s="854"/>
      <c r="ZJ2" s="854"/>
      <c r="ZK2" s="854"/>
      <c r="ZL2" s="854"/>
      <c r="ZM2" s="854"/>
      <c r="ZN2" s="854"/>
      <c r="ZO2" s="854"/>
      <c r="ZP2" s="854"/>
      <c r="ZQ2" s="854"/>
      <c r="ZR2" s="854"/>
      <c r="ZS2" s="854"/>
      <c r="ZT2" s="854"/>
      <c r="ZU2" s="854"/>
      <c r="ZV2" s="854"/>
      <c r="ZW2" s="854"/>
      <c r="ZX2" s="854"/>
      <c r="ZY2" s="854"/>
      <c r="ZZ2" s="854"/>
      <c r="AAA2" s="854"/>
      <c r="AAB2" s="854"/>
      <c r="AAC2" s="854"/>
      <c r="AAD2" s="854"/>
      <c r="AAE2" s="854"/>
      <c r="AAF2" s="854"/>
      <c r="AAG2" s="854"/>
      <c r="AAH2" s="854"/>
      <c r="AAI2" s="854"/>
      <c r="AAJ2" s="854"/>
      <c r="AAK2" s="854"/>
      <c r="AAL2" s="854"/>
      <c r="AAM2" s="854"/>
      <c r="AAN2" s="854"/>
      <c r="AAO2" s="854"/>
      <c r="AAP2" s="854"/>
      <c r="AAQ2" s="854"/>
      <c r="AAR2" s="854"/>
      <c r="AAS2" s="854"/>
      <c r="AAT2" s="854"/>
      <c r="AAU2" s="854"/>
      <c r="AAV2" s="854"/>
      <c r="AAW2" s="854"/>
      <c r="AAX2" s="854"/>
      <c r="AAY2" s="854"/>
      <c r="AAZ2" s="854"/>
      <c r="ABA2" s="854"/>
      <c r="ABB2" s="854"/>
      <c r="ABC2" s="854"/>
      <c r="ABD2" s="854"/>
      <c r="ABE2" s="854"/>
      <c r="ABF2" s="854"/>
      <c r="ABG2" s="854"/>
      <c r="ABH2" s="854"/>
      <c r="ABI2" s="854"/>
      <c r="ABJ2" s="854"/>
      <c r="ABK2" s="854"/>
      <c r="ABL2" s="854"/>
      <c r="ABM2" s="854"/>
      <c r="ABN2" s="854"/>
      <c r="ABO2" s="854"/>
      <c r="ABP2" s="854"/>
      <c r="ABQ2" s="854"/>
      <c r="ABR2" s="854"/>
      <c r="ABS2" s="854"/>
      <c r="ABT2" s="854"/>
      <c r="ABU2" s="854"/>
      <c r="ABV2" s="854"/>
      <c r="ABW2" s="854"/>
      <c r="ABX2" s="854"/>
      <c r="ABY2" s="854"/>
      <c r="ABZ2" s="854"/>
      <c r="ACA2" s="854"/>
      <c r="ACB2" s="854"/>
      <c r="ACC2" s="854"/>
      <c r="ACD2" s="854"/>
      <c r="ACE2" s="854"/>
      <c r="ACF2" s="854"/>
      <c r="ACG2" s="854"/>
      <c r="ACH2" s="854"/>
      <c r="ACI2" s="854"/>
      <c r="ACJ2" s="854"/>
      <c r="ACK2" s="854"/>
      <c r="ACL2" s="854"/>
      <c r="ACM2" s="854"/>
      <c r="ACN2" s="854"/>
      <c r="ACO2" s="854"/>
      <c r="ACP2" s="854"/>
      <c r="ACQ2" s="854"/>
      <c r="ACR2" s="854"/>
      <c r="ACS2" s="854"/>
      <c r="ACT2" s="854"/>
      <c r="ACU2" s="854"/>
      <c r="ACV2" s="854"/>
      <c r="ACW2" s="854"/>
      <c r="ACX2" s="854"/>
      <c r="ACY2" s="854"/>
      <c r="ACZ2" s="854"/>
      <c r="ADA2" s="854"/>
      <c r="ADB2" s="854"/>
      <c r="ADC2" s="854"/>
      <c r="ADD2" s="854"/>
      <c r="ADE2" s="854"/>
      <c r="ADF2" s="854"/>
      <c r="ADG2" s="854"/>
      <c r="ADH2" s="854"/>
      <c r="ADI2" s="854"/>
      <c r="ADJ2" s="854"/>
      <c r="ADK2" s="854"/>
      <c r="ADL2" s="854"/>
      <c r="ADM2" s="854"/>
      <c r="ADN2" s="854"/>
      <c r="ADO2" s="854"/>
      <c r="ADP2" s="854"/>
      <c r="ADQ2" s="854"/>
      <c r="ADR2" s="854"/>
      <c r="ADS2" s="854"/>
      <c r="ADT2" s="854"/>
      <c r="ADU2" s="854"/>
      <c r="ADV2" s="854"/>
      <c r="ADW2" s="854"/>
      <c r="ADX2" s="854"/>
      <c r="ADY2" s="854"/>
      <c r="ADZ2" s="854"/>
      <c r="AEA2" s="854"/>
      <c r="AEB2" s="854"/>
      <c r="AEC2" s="854"/>
      <c r="AED2" s="854"/>
      <c r="AEE2" s="854"/>
      <c r="AEF2" s="854"/>
      <c r="AEG2" s="854"/>
      <c r="AEH2" s="854"/>
      <c r="AEI2" s="854"/>
      <c r="AEJ2" s="854"/>
      <c r="AEK2" s="854"/>
      <c r="AEL2" s="854"/>
      <c r="AEM2" s="854"/>
      <c r="AEN2" s="854"/>
      <c r="AEO2" s="854"/>
      <c r="AEP2" s="854"/>
      <c r="AEQ2" s="854"/>
      <c r="AER2" s="854"/>
      <c r="AES2" s="854"/>
      <c r="AET2" s="854"/>
      <c r="AEU2" s="854"/>
      <c r="AEV2" s="854"/>
      <c r="AEW2" s="854"/>
      <c r="AEX2" s="854"/>
      <c r="AEY2" s="854"/>
      <c r="AEZ2" s="854"/>
      <c r="AFA2" s="854"/>
      <c r="AFB2" s="854"/>
      <c r="AFC2" s="854"/>
      <c r="AFD2" s="854"/>
      <c r="AFE2" s="854"/>
      <c r="AFF2" s="854"/>
      <c r="AFG2" s="854"/>
      <c r="AFH2" s="854"/>
      <c r="AFI2" s="854"/>
      <c r="AFJ2" s="854"/>
      <c r="AFK2" s="854"/>
      <c r="AFL2" s="854"/>
      <c r="AFM2" s="854"/>
      <c r="AFN2" s="854"/>
      <c r="AFO2" s="854"/>
      <c r="AFP2" s="854"/>
      <c r="AFQ2" s="854"/>
      <c r="AFR2" s="854"/>
      <c r="AFS2" s="854"/>
      <c r="AFT2" s="854"/>
      <c r="AFU2" s="854"/>
      <c r="AFV2" s="854"/>
      <c r="AFW2" s="854"/>
      <c r="AFX2" s="854"/>
      <c r="AFY2" s="854"/>
      <c r="AFZ2" s="854"/>
      <c r="AGA2" s="854"/>
      <c r="AGB2" s="854"/>
      <c r="AGC2" s="854"/>
      <c r="AGD2" s="854"/>
      <c r="AGE2" s="854"/>
      <c r="AGF2" s="854"/>
      <c r="AGG2" s="854"/>
      <c r="AGH2" s="854"/>
      <c r="AGI2" s="854"/>
      <c r="AGJ2" s="854"/>
      <c r="AGK2" s="854"/>
      <c r="AGL2" s="854"/>
      <c r="AGM2" s="854"/>
      <c r="AGN2" s="854"/>
      <c r="AGO2" s="854"/>
      <c r="AGP2" s="854"/>
      <c r="AGQ2" s="854"/>
      <c r="AGR2" s="854"/>
      <c r="AGS2" s="854"/>
      <c r="AGT2" s="854"/>
      <c r="AGU2" s="854"/>
      <c r="AGV2" s="854"/>
      <c r="AGW2" s="854"/>
      <c r="AGX2" s="854"/>
      <c r="AGY2" s="854"/>
      <c r="AGZ2" s="854"/>
      <c r="AHA2" s="854"/>
      <c r="AHB2" s="854"/>
      <c r="AHC2" s="854"/>
      <c r="AHD2" s="854"/>
      <c r="AHE2" s="854"/>
      <c r="AHF2" s="854"/>
      <c r="AHG2" s="854"/>
      <c r="AHH2" s="854"/>
      <c r="AHI2" s="854"/>
      <c r="AHJ2" s="854"/>
      <c r="AHK2" s="854"/>
      <c r="AHL2" s="854"/>
      <c r="AHM2" s="854"/>
      <c r="AHN2" s="854"/>
      <c r="AHO2" s="854"/>
      <c r="AHP2" s="854"/>
      <c r="AHQ2" s="854"/>
      <c r="AHR2" s="854"/>
      <c r="AHS2" s="854"/>
      <c r="AHT2" s="854"/>
      <c r="AHU2" s="854"/>
      <c r="AHV2" s="854"/>
      <c r="AHW2" s="854"/>
      <c r="AHX2" s="854"/>
      <c r="AHY2" s="854"/>
      <c r="AHZ2" s="854"/>
      <c r="AIA2" s="854"/>
      <c r="AIB2" s="854"/>
      <c r="AIC2" s="854"/>
      <c r="AID2" s="854"/>
      <c r="AIE2" s="854"/>
      <c r="AIF2" s="854"/>
      <c r="AIG2" s="854"/>
      <c r="AIH2" s="854"/>
      <c r="AII2" s="854"/>
      <c r="AIJ2" s="854"/>
      <c r="AIK2" s="854"/>
      <c r="AIL2" s="854"/>
      <c r="AIM2" s="854"/>
      <c r="AIN2" s="854"/>
      <c r="AIO2" s="854"/>
      <c r="AIP2" s="854"/>
      <c r="AIQ2" s="854"/>
      <c r="AIR2" s="854"/>
      <c r="AIS2" s="854"/>
      <c r="AIT2" s="854"/>
      <c r="AIU2" s="854"/>
      <c r="AIV2" s="854"/>
      <c r="AIW2" s="854"/>
      <c r="AIX2" s="854"/>
      <c r="AIY2" s="854"/>
      <c r="AIZ2" s="854"/>
      <c r="AJA2" s="854"/>
      <c r="AJB2" s="854"/>
      <c r="AJC2" s="854"/>
      <c r="AJD2" s="854"/>
      <c r="AJE2" s="854"/>
      <c r="AJF2" s="854"/>
      <c r="AJG2" s="854"/>
      <c r="AJH2" s="854"/>
      <c r="AJI2" s="854"/>
      <c r="AJJ2" s="854"/>
      <c r="AJK2" s="854"/>
      <c r="AJL2" s="854"/>
      <c r="AJM2" s="854"/>
      <c r="AJN2" s="854"/>
      <c r="AJO2" s="854"/>
      <c r="AJP2" s="854"/>
      <c r="AJQ2" s="854"/>
      <c r="AJR2" s="854"/>
      <c r="AJS2" s="854"/>
      <c r="AJT2" s="854"/>
      <c r="AJU2" s="854"/>
      <c r="AJV2" s="854"/>
      <c r="AJW2" s="854"/>
      <c r="AJX2" s="854"/>
      <c r="AJY2" s="854"/>
      <c r="AJZ2" s="854"/>
      <c r="AKA2" s="854"/>
      <c r="AKB2" s="854"/>
      <c r="AKC2" s="854"/>
      <c r="AKD2" s="854"/>
      <c r="AKE2" s="854"/>
      <c r="AKF2" s="854"/>
      <c r="AKG2" s="854"/>
      <c r="AKH2" s="854"/>
      <c r="AKI2" s="854"/>
      <c r="AKJ2" s="854"/>
      <c r="AKK2" s="854"/>
      <c r="AKL2" s="854"/>
      <c r="AKM2" s="854"/>
      <c r="AKN2" s="854"/>
      <c r="AKO2" s="854"/>
      <c r="AKP2" s="854"/>
      <c r="AKQ2" s="854"/>
      <c r="AKR2" s="854"/>
      <c r="AKS2" s="854"/>
      <c r="AKT2" s="854"/>
      <c r="AKU2" s="854"/>
      <c r="AKV2" s="854"/>
      <c r="AKW2" s="854"/>
      <c r="AKX2" s="854"/>
      <c r="AKY2" s="854"/>
      <c r="AKZ2" s="854"/>
      <c r="ALA2" s="854"/>
      <c r="ALB2" s="854"/>
      <c r="ALC2" s="854"/>
      <c r="ALD2" s="854"/>
      <c r="ALE2" s="854"/>
      <c r="ALF2" s="854"/>
      <c r="ALG2" s="854"/>
      <c r="ALH2" s="854"/>
      <c r="ALI2" s="854"/>
      <c r="ALJ2" s="854"/>
      <c r="ALK2" s="854"/>
      <c r="ALL2" s="854"/>
      <c r="ALM2" s="854"/>
      <c r="ALN2" s="854"/>
      <c r="ALO2" s="854"/>
      <c r="ALP2" s="854"/>
      <c r="ALQ2" s="854"/>
      <c r="ALR2" s="854"/>
      <c r="ALS2" s="854"/>
      <c r="ALT2" s="854"/>
      <c r="ALU2" s="854"/>
      <c r="ALV2" s="854"/>
      <c r="ALW2" s="854"/>
      <c r="ALX2" s="854"/>
      <c r="ALY2" s="854"/>
      <c r="ALZ2" s="854"/>
      <c r="AMA2" s="854"/>
      <c r="AMB2" s="854"/>
      <c r="AMC2" s="854"/>
      <c r="AMD2" s="854"/>
      <c r="AME2" s="854"/>
      <c r="AMF2" s="854"/>
      <c r="AMG2" s="854"/>
      <c r="AMH2" s="854"/>
      <c r="AMI2" s="854"/>
      <c r="AMJ2" s="854"/>
      <c r="AMK2" s="854"/>
      <c r="AML2" s="854"/>
      <c r="AMM2" s="854"/>
      <c r="AMN2" s="854"/>
      <c r="AMO2" s="854"/>
      <c r="AMP2" s="854"/>
      <c r="AMQ2" s="854"/>
      <c r="AMR2" s="854"/>
      <c r="AMS2" s="854"/>
      <c r="AMT2" s="854"/>
      <c r="AMU2" s="854"/>
      <c r="AMV2" s="854"/>
      <c r="AMW2" s="854"/>
      <c r="AMX2" s="854"/>
      <c r="AMY2" s="854"/>
      <c r="AMZ2" s="854"/>
      <c r="ANA2" s="854"/>
      <c r="ANB2" s="854"/>
      <c r="ANC2" s="854"/>
      <c r="AND2" s="854"/>
      <c r="ANE2" s="854"/>
      <c r="ANF2" s="854"/>
      <c r="ANG2" s="854"/>
      <c r="ANH2" s="854"/>
      <c r="ANI2" s="854"/>
      <c r="ANJ2" s="854"/>
      <c r="ANK2" s="854"/>
      <c r="ANL2" s="854"/>
      <c r="ANM2" s="854"/>
      <c r="ANN2" s="854"/>
      <c r="ANO2" s="854"/>
      <c r="ANP2" s="854"/>
      <c r="ANQ2" s="854"/>
      <c r="ANR2" s="854"/>
      <c r="ANS2" s="854"/>
      <c r="ANT2" s="854"/>
      <c r="ANU2" s="854"/>
      <c r="ANV2" s="854"/>
      <c r="ANW2" s="854"/>
      <c r="ANX2" s="854"/>
      <c r="ANY2" s="854"/>
      <c r="ANZ2" s="854"/>
      <c r="AOA2" s="854"/>
      <c r="AOB2" s="854"/>
      <c r="AOC2" s="854"/>
      <c r="AOD2" s="854"/>
      <c r="AOE2" s="854"/>
      <c r="AOF2" s="854"/>
      <c r="AOG2" s="854"/>
      <c r="AOH2" s="854"/>
      <c r="AOI2" s="854"/>
      <c r="AOJ2" s="854"/>
      <c r="AOK2" s="854"/>
      <c r="AOL2" s="854"/>
      <c r="AOM2" s="854"/>
      <c r="AON2" s="854"/>
      <c r="AOO2" s="854"/>
      <c r="AOP2" s="854"/>
      <c r="AOQ2" s="854"/>
      <c r="AOR2" s="854"/>
      <c r="AOS2" s="854"/>
      <c r="AOT2" s="854"/>
      <c r="AOU2" s="854"/>
      <c r="AOV2" s="854"/>
      <c r="AOW2" s="854"/>
      <c r="AOX2" s="854"/>
      <c r="AOY2" s="854"/>
      <c r="AOZ2" s="854"/>
      <c r="APA2" s="854"/>
      <c r="APB2" s="854"/>
      <c r="APC2" s="854"/>
      <c r="APD2" s="854"/>
      <c r="APE2" s="854"/>
      <c r="APF2" s="854"/>
      <c r="APG2" s="854"/>
      <c r="APH2" s="854"/>
      <c r="API2" s="854"/>
      <c r="APJ2" s="854"/>
      <c r="APK2" s="854"/>
      <c r="APL2" s="854"/>
      <c r="APM2" s="854"/>
      <c r="APN2" s="854"/>
      <c r="APO2" s="854"/>
      <c r="APP2" s="854"/>
      <c r="APQ2" s="854"/>
      <c r="APR2" s="854"/>
      <c r="APS2" s="854"/>
      <c r="APT2" s="854"/>
      <c r="APU2" s="854"/>
      <c r="APV2" s="854"/>
      <c r="APW2" s="854"/>
      <c r="APX2" s="854"/>
      <c r="APY2" s="854"/>
      <c r="APZ2" s="854"/>
      <c r="AQA2" s="854"/>
      <c r="AQB2" s="854"/>
      <c r="AQC2" s="854"/>
      <c r="AQD2" s="854"/>
      <c r="AQE2" s="854"/>
      <c r="AQF2" s="854"/>
      <c r="AQG2" s="854"/>
      <c r="AQH2" s="854"/>
      <c r="AQI2" s="854"/>
      <c r="AQJ2" s="854"/>
      <c r="AQK2" s="854"/>
      <c r="AQL2" s="854"/>
      <c r="AQM2" s="854"/>
      <c r="AQN2" s="854"/>
      <c r="AQO2" s="854"/>
      <c r="AQP2" s="854"/>
      <c r="AQQ2" s="854"/>
      <c r="AQR2" s="854"/>
      <c r="AQS2" s="854"/>
      <c r="AQT2" s="854"/>
      <c r="AQU2" s="854"/>
      <c r="AQV2" s="854"/>
      <c r="AQW2" s="854"/>
      <c r="AQX2" s="854"/>
      <c r="AQY2" s="854"/>
      <c r="AQZ2" s="854"/>
      <c r="ARA2" s="854"/>
      <c r="ARB2" s="854"/>
      <c r="ARC2" s="854"/>
      <c r="ARD2" s="854"/>
      <c r="ARE2" s="854"/>
      <c r="ARF2" s="854"/>
      <c r="ARG2" s="854"/>
      <c r="ARH2" s="854"/>
      <c r="ARI2" s="854"/>
      <c r="ARJ2" s="854"/>
      <c r="ARK2" s="854"/>
      <c r="ARL2" s="854"/>
      <c r="ARM2" s="854"/>
      <c r="ARN2" s="854"/>
      <c r="ARO2" s="854"/>
      <c r="ARP2" s="854"/>
      <c r="ARQ2" s="854"/>
      <c r="ARR2" s="854"/>
      <c r="ARS2" s="854"/>
      <c r="ART2" s="854"/>
      <c r="ARU2" s="854"/>
      <c r="ARV2" s="854"/>
      <c r="ARW2" s="854"/>
      <c r="ARX2" s="854"/>
      <c r="ARY2" s="854"/>
      <c r="ARZ2" s="854"/>
      <c r="ASA2" s="854"/>
      <c r="ASB2" s="854"/>
      <c r="ASC2" s="854"/>
      <c r="ASD2" s="854"/>
      <c r="ASE2" s="854"/>
      <c r="ASF2" s="854"/>
      <c r="ASG2" s="854"/>
      <c r="ASH2" s="854"/>
      <c r="ASI2" s="854"/>
      <c r="ASJ2" s="854"/>
      <c r="ASK2" s="854"/>
      <c r="ASL2" s="854"/>
      <c r="ASM2" s="854"/>
      <c r="ASN2" s="854"/>
      <c r="ASO2" s="854"/>
      <c r="ASP2" s="854"/>
      <c r="ASQ2" s="854"/>
      <c r="ASR2" s="854"/>
      <c r="ASS2" s="854"/>
      <c r="AST2" s="854"/>
      <c r="ASU2" s="854"/>
      <c r="ASV2" s="854"/>
      <c r="ASW2" s="854"/>
      <c r="ASX2" s="854"/>
      <c r="ASY2" s="854"/>
      <c r="ASZ2" s="854"/>
      <c r="ATA2" s="854"/>
      <c r="ATB2" s="854"/>
      <c r="ATC2" s="854"/>
      <c r="ATD2" s="854"/>
      <c r="ATE2" s="854"/>
      <c r="ATF2" s="854"/>
      <c r="ATG2" s="854"/>
      <c r="ATH2" s="854"/>
      <c r="ATI2" s="854"/>
      <c r="ATJ2" s="854"/>
      <c r="ATK2" s="854"/>
      <c r="ATL2" s="854"/>
      <c r="ATM2" s="854"/>
      <c r="ATN2" s="854"/>
      <c r="ATO2" s="854"/>
      <c r="ATP2" s="854"/>
      <c r="ATQ2" s="854"/>
      <c r="ATR2" s="854"/>
      <c r="ATS2" s="854"/>
      <c r="ATT2" s="854"/>
      <c r="ATU2" s="854"/>
      <c r="ATV2" s="854"/>
      <c r="ATW2" s="854"/>
      <c r="ATX2" s="854"/>
      <c r="ATY2" s="854"/>
      <c r="ATZ2" s="854"/>
      <c r="AUA2" s="854"/>
      <c r="AUB2" s="854"/>
      <c r="AUC2" s="854"/>
      <c r="AUD2" s="854"/>
      <c r="AUE2" s="854"/>
      <c r="AUF2" s="854"/>
      <c r="AUG2" s="854"/>
      <c r="AUH2" s="854"/>
      <c r="AUI2" s="854"/>
      <c r="AUJ2" s="854"/>
      <c r="AUK2" s="854"/>
      <c r="AUL2" s="854"/>
      <c r="AUM2" s="854"/>
      <c r="AUN2" s="854"/>
      <c r="AUO2" s="854"/>
      <c r="AUP2" s="854"/>
      <c r="AUQ2" s="854"/>
      <c r="AUR2" s="854"/>
      <c r="AUS2" s="854"/>
      <c r="AUT2" s="854"/>
      <c r="AUU2" s="854"/>
      <c r="AUV2" s="854"/>
      <c r="AUW2" s="854"/>
      <c r="AUX2" s="854"/>
      <c r="AUY2" s="854"/>
      <c r="AUZ2" s="854"/>
      <c r="AVA2" s="854"/>
      <c r="AVB2" s="854"/>
      <c r="AVC2" s="854"/>
      <c r="AVD2" s="854"/>
      <c r="AVE2" s="854"/>
      <c r="AVF2" s="854"/>
      <c r="AVG2" s="854"/>
      <c r="AVH2" s="854"/>
      <c r="AVI2" s="854"/>
      <c r="AVJ2" s="854"/>
      <c r="AVK2" s="854"/>
      <c r="AVL2" s="854"/>
      <c r="AVM2" s="854"/>
      <c r="AVN2" s="854"/>
      <c r="AVO2" s="854"/>
      <c r="AVP2" s="854"/>
      <c r="AVQ2" s="854"/>
      <c r="AVR2" s="854"/>
      <c r="AVS2" s="854"/>
      <c r="AVT2" s="854"/>
      <c r="AVU2" s="854"/>
      <c r="AVV2" s="854"/>
      <c r="AVW2" s="854"/>
      <c r="AVX2" s="854"/>
      <c r="AVY2" s="854"/>
      <c r="AVZ2" s="854"/>
      <c r="AWA2" s="854"/>
      <c r="AWB2" s="854"/>
      <c r="AWC2" s="854"/>
      <c r="AWD2" s="854"/>
      <c r="AWE2" s="854"/>
      <c r="AWF2" s="854"/>
      <c r="AWG2" s="854"/>
      <c r="AWH2" s="854"/>
      <c r="AWI2" s="854"/>
      <c r="AWJ2" s="854"/>
      <c r="AWK2" s="854"/>
      <c r="AWL2" s="854"/>
      <c r="AWM2" s="854"/>
      <c r="AWN2" s="854"/>
      <c r="AWO2" s="854"/>
      <c r="AWP2" s="854"/>
      <c r="AWQ2" s="854"/>
      <c r="AWR2" s="854"/>
      <c r="AWS2" s="854"/>
      <c r="AWT2" s="854"/>
      <c r="AWU2" s="854"/>
      <c r="AWV2" s="854"/>
      <c r="AWW2" s="854"/>
      <c r="AWX2" s="854"/>
      <c r="AWY2" s="854"/>
      <c r="AWZ2" s="854"/>
      <c r="AXA2" s="854"/>
      <c r="AXB2" s="854"/>
      <c r="AXC2" s="854"/>
      <c r="AXD2" s="854"/>
      <c r="AXE2" s="854"/>
      <c r="AXF2" s="854"/>
      <c r="AXG2" s="854"/>
      <c r="AXH2" s="854"/>
      <c r="AXI2" s="854"/>
      <c r="AXJ2" s="854"/>
      <c r="AXK2" s="854"/>
      <c r="AXL2" s="854"/>
      <c r="AXM2" s="854"/>
      <c r="AXN2" s="854"/>
      <c r="AXO2" s="854"/>
      <c r="AXP2" s="854"/>
      <c r="AXQ2" s="854"/>
      <c r="AXR2" s="854"/>
      <c r="AXS2" s="854"/>
      <c r="AXT2" s="854"/>
      <c r="AXU2" s="854"/>
      <c r="AXV2" s="854"/>
      <c r="AXW2" s="854"/>
      <c r="AXX2" s="854"/>
      <c r="AXY2" s="854"/>
      <c r="AXZ2" s="854"/>
      <c r="AYA2" s="854"/>
      <c r="AYB2" s="854"/>
      <c r="AYC2" s="854"/>
      <c r="AYD2" s="854"/>
      <c r="AYE2" s="854"/>
      <c r="AYF2" s="854"/>
      <c r="AYG2" s="854"/>
      <c r="AYH2" s="854"/>
      <c r="AYI2" s="854"/>
      <c r="AYJ2" s="854"/>
      <c r="AYK2" s="854"/>
      <c r="AYL2" s="854"/>
      <c r="AYM2" s="854"/>
      <c r="AYN2" s="854"/>
      <c r="AYO2" s="854"/>
      <c r="AYP2" s="854"/>
      <c r="AYQ2" s="854"/>
      <c r="AYR2" s="854"/>
      <c r="AYS2" s="854"/>
      <c r="AYT2" s="854"/>
      <c r="AYU2" s="854"/>
      <c r="AYV2" s="854"/>
      <c r="AYW2" s="854"/>
      <c r="AYX2" s="854"/>
      <c r="AYY2" s="854"/>
      <c r="AYZ2" s="854"/>
      <c r="AZA2" s="854"/>
      <c r="AZB2" s="854"/>
      <c r="AZC2" s="854"/>
      <c r="AZD2" s="854"/>
      <c r="AZE2" s="854"/>
      <c r="AZF2" s="854"/>
      <c r="AZG2" s="854"/>
      <c r="AZH2" s="854"/>
      <c r="AZI2" s="854"/>
      <c r="AZJ2" s="854"/>
      <c r="AZK2" s="854"/>
      <c r="AZL2" s="854"/>
      <c r="AZM2" s="854"/>
      <c r="AZN2" s="854"/>
      <c r="AZO2" s="854"/>
      <c r="AZP2" s="854"/>
      <c r="AZQ2" s="854"/>
      <c r="AZR2" s="854"/>
      <c r="AZS2" s="854"/>
      <c r="AZT2" s="854"/>
      <c r="AZU2" s="854"/>
      <c r="AZV2" s="854"/>
      <c r="AZW2" s="854"/>
      <c r="AZX2" s="854"/>
      <c r="AZY2" s="854"/>
      <c r="AZZ2" s="854"/>
      <c r="BAA2" s="854"/>
      <c r="BAB2" s="854"/>
      <c r="BAC2" s="854"/>
      <c r="BAD2" s="854"/>
      <c r="BAE2" s="854"/>
      <c r="BAF2" s="854"/>
      <c r="BAG2" s="854"/>
      <c r="BAH2" s="854"/>
      <c r="BAI2" s="854"/>
      <c r="BAJ2" s="854"/>
      <c r="BAK2" s="854"/>
      <c r="BAL2" s="854"/>
      <c r="BAM2" s="854"/>
      <c r="BAN2" s="854"/>
      <c r="BAO2" s="854"/>
      <c r="BAP2" s="854"/>
      <c r="BAQ2" s="854"/>
      <c r="BAR2" s="854"/>
      <c r="BAS2" s="854"/>
      <c r="BAT2" s="854"/>
      <c r="BAU2" s="854"/>
      <c r="BAV2" s="854"/>
      <c r="BAW2" s="854"/>
      <c r="BAX2" s="854"/>
      <c r="BAY2" s="854"/>
      <c r="BAZ2" s="854"/>
      <c r="BBA2" s="854"/>
      <c r="BBB2" s="854"/>
      <c r="BBC2" s="854"/>
      <c r="BBD2" s="854"/>
      <c r="BBE2" s="854"/>
      <c r="BBF2" s="854"/>
      <c r="BBG2" s="854"/>
      <c r="BBH2" s="854"/>
      <c r="BBI2" s="854"/>
      <c r="BBJ2" s="854"/>
      <c r="BBK2" s="854"/>
      <c r="BBL2" s="854"/>
      <c r="BBM2" s="854"/>
      <c r="BBN2" s="854"/>
      <c r="BBO2" s="854"/>
      <c r="BBP2" s="854"/>
      <c r="BBQ2" s="854"/>
      <c r="BBR2" s="854"/>
      <c r="BBS2" s="854"/>
      <c r="BBT2" s="854"/>
      <c r="BBU2" s="854"/>
      <c r="BBV2" s="854"/>
      <c r="BBW2" s="854"/>
      <c r="BBX2" s="854"/>
      <c r="BBY2" s="854"/>
      <c r="BBZ2" s="854"/>
      <c r="BCA2" s="854"/>
      <c r="BCB2" s="854"/>
      <c r="BCC2" s="854"/>
      <c r="BCD2" s="854"/>
      <c r="BCE2" s="854"/>
      <c r="BCF2" s="854"/>
      <c r="BCG2" s="854"/>
      <c r="BCH2" s="854"/>
      <c r="BCI2" s="854"/>
      <c r="BCJ2" s="854"/>
      <c r="BCK2" s="854"/>
      <c r="BCL2" s="854"/>
      <c r="BCM2" s="854"/>
      <c r="BCN2" s="854"/>
      <c r="BCO2" s="854"/>
      <c r="BCP2" s="854"/>
      <c r="BCQ2" s="854"/>
      <c r="BCR2" s="854"/>
      <c r="BCS2" s="854"/>
      <c r="BCT2" s="854"/>
      <c r="BCU2" s="854"/>
      <c r="BCV2" s="854"/>
      <c r="BCW2" s="854"/>
      <c r="BCX2" s="854"/>
      <c r="BCY2" s="854"/>
      <c r="BCZ2" s="854"/>
      <c r="BDA2" s="854"/>
      <c r="BDB2" s="854"/>
      <c r="BDC2" s="854"/>
      <c r="BDD2" s="854"/>
      <c r="BDE2" s="854"/>
      <c r="BDF2" s="854"/>
      <c r="BDG2" s="854"/>
      <c r="BDH2" s="854"/>
      <c r="BDI2" s="854"/>
      <c r="BDJ2" s="854"/>
      <c r="BDK2" s="854"/>
      <c r="BDL2" s="854"/>
      <c r="BDM2" s="854"/>
      <c r="BDN2" s="854"/>
      <c r="BDO2" s="854"/>
      <c r="BDP2" s="854"/>
      <c r="BDQ2" s="854"/>
      <c r="BDR2" s="854"/>
      <c r="BDS2" s="854"/>
      <c r="BDT2" s="854"/>
      <c r="BDU2" s="854"/>
      <c r="BDV2" s="854"/>
      <c r="BDW2" s="854"/>
      <c r="BDX2" s="854"/>
      <c r="BDY2" s="854"/>
      <c r="BDZ2" s="854"/>
      <c r="BEA2" s="854"/>
      <c r="BEB2" s="854"/>
      <c r="BEC2" s="854"/>
      <c r="BED2" s="854"/>
      <c r="BEE2" s="854"/>
      <c r="BEF2" s="854"/>
      <c r="BEG2" s="854"/>
      <c r="BEH2" s="854"/>
      <c r="BEI2" s="854"/>
      <c r="BEJ2" s="854"/>
      <c r="BEK2" s="854"/>
      <c r="BEL2" s="854"/>
      <c r="BEM2" s="854"/>
      <c r="BEN2" s="854"/>
      <c r="BEO2" s="854"/>
      <c r="BEP2" s="854"/>
      <c r="BEQ2" s="854"/>
      <c r="BER2" s="854"/>
      <c r="BES2" s="854"/>
      <c r="BET2" s="854"/>
      <c r="BEU2" s="854"/>
      <c r="BEV2" s="854"/>
      <c r="BEW2" s="854"/>
      <c r="BEX2" s="854"/>
      <c r="BEY2" s="854"/>
      <c r="BEZ2" s="854"/>
      <c r="BFA2" s="854"/>
      <c r="BFB2" s="854"/>
      <c r="BFC2" s="854"/>
      <c r="BFD2" s="854"/>
      <c r="BFE2" s="854"/>
      <c r="BFF2" s="854"/>
      <c r="BFG2" s="854"/>
      <c r="BFH2" s="854"/>
      <c r="BFI2" s="854"/>
      <c r="BFJ2" s="854"/>
      <c r="BFK2" s="854"/>
      <c r="BFL2" s="854"/>
      <c r="BFM2" s="854"/>
      <c r="BFN2" s="854"/>
      <c r="BFO2" s="854"/>
      <c r="BFP2" s="854"/>
      <c r="BFQ2" s="854"/>
      <c r="BFR2" s="854"/>
      <c r="BFS2" s="854"/>
      <c r="BFT2" s="854"/>
      <c r="BFU2" s="854"/>
      <c r="BFV2" s="854"/>
      <c r="BFW2" s="854"/>
      <c r="BFX2" s="854"/>
      <c r="BFY2" s="854"/>
      <c r="BFZ2" s="854"/>
      <c r="BGA2" s="854"/>
      <c r="BGB2" s="854"/>
      <c r="BGC2" s="854"/>
      <c r="BGD2" s="854"/>
      <c r="BGE2" s="854"/>
      <c r="BGF2" s="854"/>
      <c r="BGG2" s="854"/>
      <c r="BGH2" s="854"/>
      <c r="BGI2" s="854"/>
      <c r="BGJ2" s="854"/>
      <c r="BGK2" s="854"/>
      <c r="BGL2" s="854"/>
      <c r="BGM2" s="854"/>
      <c r="BGN2" s="854"/>
      <c r="BGO2" s="854"/>
      <c r="BGP2" s="854"/>
      <c r="BGQ2" s="854"/>
      <c r="BGR2" s="854"/>
      <c r="BGS2" s="854"/>
      <c r="BGT2" s="854"/>
      <c r="BGU2" s="854"/>
      <c r="BGV2" s="854"/>
      <c r="BGW2" s="854"/>
      <c r="BGX2" s="854"/>
      <c r="BGY2" s="854"/>
      <c r="BGZ2" s="854"/>
      <c r="BHA2" s="854"/>
      <c r="BHB2" s="854"/>
      <c r="BHC2" s="854"/>
      <c r="BHD2" s="854"/>
      <c r="BHE2" s="854"/>
      <c r="BHF2" s="854"/>
      <c r="BHG2" s="854"/>
      <c r="BHH2" s="854"/>
      <c r="BHI2" s="854"/>
      <c r="BHJ2" s="854"/>
      <c r="BHK2" s="854"/>
      <c r="BHL2" s="854"/>
      <c r="BHM2" s="854"/>
      <c r="BHN2" s="854"/>
      <c r="BHO2" s="854"/>
      <c r="BHP2" s="854"/>
      <c r="BHQ2" s="854"/>
      <c r="BHR2" s="854"/>
      <c r="BHS2" s="854"/>
      <c r="BHT2" s="854"/>
      <c r="BHU2" s="854"/>
      <c r="BHV2" s="854"/>
      <c r="BHW2" s="854"/>
      <c r="BHX2" s="854"/>
      <c r="BHY2" s="854"/>
      <c r="BHZ2" s="854"/>
      <c r="BIA2" s="854"/>
      <c r="BIB2" s="854"/>
      <c r="BIC2" s="854"/>
      <c r="BID2" s="854"/>
      <c r="BIE2" s="854"/>
      <c r="BIF2" s="854"/>
      <c r="BIG2" s="854"/>
      <c r="BIH2" s="854"/>
      <c r="BII2" s="854"/>
      <c r="BIJ2" s="854"/>
      <c r="BIK2" s="854"/>
      <c r="BIL2" s="854"/>
      <c r="BIM2" s="854"/>
      <c r="BIN2" s="854"/>
      <c r="BIO2" s="854"/>
      <c r="BIP2" s="854"/>
      <c r="BIQ2" s="854"/>
      <c r="BIR2" s="854"/>
      <c r="BIS2" s="854"/>
      <c r="BIT2" s="854"/>
      <c r="BIU2" s="854"/>
      <c r="BIV2" s="854"/>
      <c r="BIW2" s="854"/>
      <c r="BIX2" s="854"/>
      <c r="BIY2" s="854"/>
      <c r="BIZ2" s="854"/>
      <c r="BJA2" s="854"/>
      <c r="BJB2" s="854"/>
      <c r="BJC2" s="854"/>
      <c r="BJD2" s="854"/>
      <c r="BJE2" s="854"/>
      <c r="BJF2" s="854"/>
      <c r="BJG2" s="854"/>
      <c r="BJH2" s="854"/>
      <c r="BJI2" s="854"/>
      <c r="BJJ2" s="854"/>
      <c r="BJK2" s="854"/>
      <c r="BJL2" s="854"/>
      <c r="BJM2" s="854"/>
      <c r="BJN2" s="854"/>
      <c r="BJO2" s="854"/>
      <c r="BJP2" s="854"/>
      <c r="BJQ2" s="854"/>
      <c r="BJR2" s="854"/>
      <c r="BJS2" s="854"/>
      <c r="BJT2" s="854"/>
      <c r="BJU2" s="854"/>
      <c r="BJV2" s="854"/>
      <c r="BJW2" s="854"/>
      <c r="BJX2" s="854"/>
      <c r="BJY2" s="854"/>
      <c r="BJZ2" s="854"/>
      <c r="BKA2" s="854"/>
      <c r="BKB2" s="854"/>
      <c r="BKC2" s="854"/>
      <c r="BKD2" s="854"/>
      <c r="BKE2" s="854"/>
      <c r="BKF2" s="854"/>
      <c r="BKG2" s="854"/>
      <c r="BKH2" s="854"/>
      <c r="BKI2" s="854"/>
      <c r="BKJ2" s="854"/>
      <c r="BKK2" s="854"/>
      <c r="BKL2" s="854"/>
      <c r="BKM2" s="854"/>
      <c r="BKN2" s="854"/>
      <c r="BKO2" s="854"/>
      <c r="BKP2" s="854"/>
      <c r="BKQ2" s="854"/>
      <c r="BKR2" s="854"/>
      <c r="BKS2" s="854"/>
      <c r="BKT2" s="854"/>
      <c r="BKU2" s="854"/>
      <c r="BKV2" s="854"/>
      <c r="BKW2" s="854"/>
      <c r="BKX2" s="854"/>
      <c r="BKY2" s="854"/>
      <c r="BKZ2" s="854"/>
      <c r="BLA2" s="854"/>
      <c r="BLB2" s="854"/>
      <c r="BLC2" s="854"/>
      <c r="BLD2" s="854"/>
      <c r="BLE2" s="854"/>
      <c r="BLF2" s="854"/>
      <c r="BLG2" s="854"/>
      <c r="BLH2" s="854"/>
      <c r="BLI2" s="854"/>
      <c r="BLJ2" s="854"/>
      <c r="BLK2" s="854"/>
      <c r="BLL2" s="854"/>
      <c r="BLM2" s="854"/>
      <c r="BLN2" s="854"/>
      <c r="BLO2" s="854"/>
      <c r="BLP2" s="854"/>
      <c r="BLQ2" s="854"/>
      <c r="BLR2" s="854"/>
      <c r="BLS2" s="854"/>
      <c r="BLT2" s="854"/>
      <c r="BLU2" s="854"/>
      <c r="BLV2" s="854"/>
      <c r="BLW2" s="854"/>
      <c r="BLX2" s="854"/>
      <c r="BLY2" s="854"/>
      <c r="BLZ2" s="854"/>
      <c r="BMA2" s="854"/>
      <c r="BMB2" s="854"/>
      <c r="BMC2" s="854"/>
      <c r="BMD2" s="854"/>
      <c r="BME2" s="854"/>
      <c r="BMF2" s="854"/>
      <c r="BMG2" s="854"/>
      <c r="BMH2" s="854"/>
      <c r="BMI2" s="854"/>
      <c r="BMJ2" s="854"/>
      <c r="BMK2" s="854"/>
      <c r="BML2" s="854"/>
      <c r="BMM2" s="854"/>
      <c r="BMN2" s="854"/>
      <c r="BMO2" s="854"/>
      <c r="BMP2" s="854"/>
      <c r="BMQ2" s="854"/>
      <c r="BMR2" s="854"/>
      <c r="BMS2" s="854"/>
      <c r="BMT2" s="854"/>
      <c r="BMU2" s="854"/>
      <c r="BMV2" s="854"/>
      <c r="BMW2" s="854"/>
      <c r="BMX2" s="854"/>
      <c r="BMY2" s="854"/>
      <c r="BMZ2" s="854"/>
      <c r="BNA2" s="854"/>
      <c r="BNB2" s="854"/>
      <c r="BNC2" s="854"/>
      <c r="BND2" s="854"/>
      <c r="BNE2" s="854"/>
      <c r="BNF2" s="854"/>
      <c r="BNG2" s="854"/>
      <c r="BNH2" s="854"/>
      <c r="BNI2" s="854"/>
      <c r="BNJ2" s="854"/>
      <c r="BNK2" s="854"/>
      <c r="BNL2" s="854"/>
      <c r="BNM2" s="854"/>
      <c r="BNN2" s="854"/>
      <c r="BNO2" s="854"/>
      <c r="BNP2" s="854"/>
      <c r="BNQ2" s="854"/>
      <c r="BNR2" s="854"/>
      <c r="BNS2" s="854"/>
      <c r="BNT2" s="854"/>
      <c r="BNU2" s="854"/>
      <c r="BNV2" s="854"/>
      <c r="BNW2" s="854"/>
      <c r="BNX2" s="854"/>
      <c r="BNY2" s="854"/>
      <c r="BNZ2" s="854"/>
      <c r="BOA2" s="854"/>
      <c r="BOB2" s="854"/>
      <c r="BOC2" s="854"/>
      <c r="BOD2" s="854"/>
      <c r="BOE2" s="854"/>
      <c r="BOF2" s="854"/>
      <c r="BOG2" s="854"/>
      <c r="BOH2" s="854"/>
      <c r="BOI2" s="854"/>
      <c r="BOJ2" s="854"/>
      <c r="BOK2" s="854"/>
      <c r="BOL2" s="854"/>
      <c r="BOM2" s="854"/>
      <c r="BON2" s="854"/>
      <c r="BOO2" s="854"/>
      <c r="BOP2" s="854"/>
      <c r="BOQ2" s="854"/>
      <c r="BOR2" s="854"/>
      <c r="BOS2" s="854"/>
      <c r="BOT2" s="854"/>
      <c r="BOU2" s="854"/>
      <c r="BOV2" s="854"/>
      <c r="BOW2" s="854"/>
      <c r="BOX2" s="854"/>
      <c r="BOY2" s="854"/>
      <c r="BOZ2" s="854"/>
      <c r="BPA2" s="854"/>
      <c r="BPB2" s="854"/>
      <c r="BPC2" s="854"/>
      <c r="BPD2" s="854"/>
      <c r="BPE2" s="854"/>
      <c r="BPF2" s="854"/>
      <c r="BPG2" s="854"/>
      <c r="BPH2" s="854"/>
      <c r="BPI2" s="854"/>
      <c r="BPJ2" s="854"/>
      <c r="BPK2" s="854"/>
      <c r="BPL2" s="854"/>
      <c r="BPM2" s="854"/>
      <c r="BPN2" s="854"/>
      <c r="BPO2" s="854"/>
      <c r="BPP2" s="854"/>
      <c r="BPQ2" s="854"/>
      <c r="BPR2" s="854"/>
      <c r="BPS2" s="854"/>
      <c r="BPT2" s="854"/>
      <c r="BPU2" s="854"/>
      <c r="BPV2" s="854"/>
      <c r="BPW2" s="854"/>
      <c r="BPX2" s="854"/>
      <c r="BPY2" s="854"/>
      <c r="BPZ2" s="854"/>
      <c r="BQA2" s="854"/>
      <c r="BQB2" s="854"/>
      <c r="BQC2" s="854"/>
      <c r="BQD2" s="854"/>
      <c r="BQE2" s="854"/>
      <c r="BQF2" s="854"/>
      <c r="BQG2" s="854"/>
      <c r="BQH2" s="854"/>
      <c r="BQI2" s="854"/>
      <c r="BQJ2" s="854"/>
      <c r="BQK2" s="854"/>
      <c r="BQL2" s="854"/>
      <c r="BQM2" s="854"/>
      <c r="BQN2" s="854"/>
      <c r="BQO2" s="854"/>
      <c r="BQP2" s="854"/>
      <c r="BQQ2" s="854"/>
      <c r="BQR2" s="854"/>
      <c r="BQS2" s="854"/>
      <c r="BQT2" s="854"/>
      <c r="BQU2" s="854"/>
      <c r="BQV2" s="854"/>
      <c r="BQW2" s="854"/>
      <c r="BQX2" s="854"/>
      <c r="BQY2" s="854"/>
      <c r="BQZ2" s="854"/>
      <c r="BRA2" s="854"/>
      <c r="BRB2" s="854"/>
      <c r="BRC2" s="854"/>
      <c r="BRD2" s="854"/>
      <c r="BRE2" s="854"/>
      <c r="BRF2" s="854"/>
      <c r="BRG2" s="854"/>
      <c r="BRH2" s="854"/>
      <c r="BRI2" s="854"/>
      <c r="BRJ2" s="854"/>
      <c r="BRK2" s="854"/>
      <c r="BRL2" s="854"/>
      <c r="BRM2" s="854"/>
      <c r="BRN2" s="854"/>
      <c r="BRO2" s="854"/>
      <c r="BRP2" s="854"/>
      <c r="BRQ2" s="854"/>
      <c r="BRR2" s="854"/>
      <c r="BRS2" s="854"/>
      <c r="BRT2" s="854"/>
      <c r="BRU2" s="854"/>
      <c r="BRV2" s="854"/>
      <c r="BRW2" s="854"/>
      <c r="BRX2" s="854"/>
      <c r="BRY2" s="854"/>
      <c r="BRZ2" s="854"/>
      <c r="BSA2" s="854"/>
      <c r="BSB2" s="854"/>
      <c r="BSC2" s="854"/>
      <c r="BSD2" s="854"/>
      <c r="BSE2" s="854"/>
      <c r="BSF2" s="854"/>
      <c r="BSG2" s="854"/>
      <c r="BSH2" s="854"/>
      <c r="BSI2" s="854"/>
      <c r="BSJ2" s="854"/>
      <c r="BSK2" s="854"/>
      <c r="BSL2" s="854"/>
      <c r="BSM2" s="854"/>
      <c r="BSN2" s="854"/>
      <c r="BSO2" s="854"/>
      <c r="BSP2" s="854"/>
      <c r="BSQ2" s="854"/>
      <c r="BSR2" s="854"/>
      <c r="BSS2" s="854"/>
      <c r="BST2" s="854"/>
      <c r="BSU2" s="854"/>
      <c r="BSV2" s="854"/>
      <c r="BSW2" s="854"/>
      <c r="BSX2" s="854"/>
      <c r="BSY2" s="854"/>
      <c r="BSZ2" s="854"/>
      <c r="BTA2" s="854"/>
      <c r="BTB2" s="854"/>
      <c r="BTC2" s="854"/>
      <c r="BTD2" s="854"/>
      <c r="BTE2" s="854"/>
      <c r="BTF2" s="854"/>
      <c r="BTG2" s="854"/>
      <c r="BTH2" s="854"/>
      <c r="BTI2" s="854"/>
      <c r="BTJ2" s="854"/>
      <c r="BTK2" s="854"/>
      <c r="BTL2" s="854"/>
      <c r="BTM2" s="854"/>
      <c r="BTN2" s="854"/>
      <c r="BTO2" s="854"/>
      <c r="BTP2" s="854"/>
      <c r="BTQ2" s="854"/>
      <c r="BTR2" s="854"/>
      <c r="BTS2" s="854"/>
      <c r="BTT2" s="854"/>
      <c r="BTU2" s="854"/>
      <c r="BTV2" s="854"/>
      <c r="BTW2" s="854"/>
      <c r="BTX2" s="854"/>
      <c r="BTY2" s="854"/>
      <c r="BTZ2" s="854"/>
      <c r="BUA2" s="854"/>
      <c r="BUB2" s="854"/>
      <c r="BUC2" s="854"/>
      <c r="BUD2" s="854"/>
      <c r="BUE2" s="854"/>
      <c r="BUF2" s="854"/>
      <c r="BUG2" s="854"/>
      <c r="BUH2" s="854"/>
      <c r="BUI2" s="854"/>
      <c r="BUJ2" s="854"/>
      <c r="BUK2" s="854"/>
      <c r="BUL2" s="854"/>
      <c r="BUM2" s="854"/>
      <c r="BUN2" s="854"/>
      <c r="BUO2" s="854"/>
      <c r="BUP2" s="854"/>
      <c r="BUQ2" s="854"/>
      <c r="BUR2" s="854"/>
      <c r="BUS2" s="854"/>
      <c r="BUT2" s="854"/>
      <c r="BUU2" s="854"/>
      <c r="BUV2" s="854"/>
      <c r="BUW2" s="854"/>
      <c r="BUX2" s="854"/>
      <c r="BUY2" s="854"/>
      <c r="BUZ2" s="854"/>
      <c r="BVA2" s="854"/>
      <c r="BVB2" s="854"/>
      <c r="BVC2" s="854"/>
      <c r="BVD2" s="854"/>
      <c r="BVE2" s="854"/>
      <c r="BVF2" s="854"/>
      <c r="BVG2" s="854"/>
      <c r="BVH2" s="854"/>
      <c r="BVI2" s="854"/>
      <c r="BVJ2" s="854"/>
      <c r="BVK2" s="854"/>
      <c r="BVL2" s="854"/>
      <c r="BVM2" s="854"/>
      <c r="BVN2" s="854"/>
      <c r="BVO2" s="854"/>
      <c r="BVP2" s="854"/>
      <c r="BVQ2" s="854"/>
      <c r="BVR2" s="854"/>
      <c r="BVS2" s="854"/>
      <c r="BVT2" s="854"/>
      <c r="BVU2" s="854"/>
      <c r="BVV2" s="854"/>
      <c r="BVW2" s="854"/>
      <c r="BVX2" s="854"/>
      <c r="BVY2" s="854"/>
      <c r="BVZ2" s="854"/>
      <c r="BWA2" s="854"/>
      <c r="BWB2" s="854"/>
      <c r="BWC2" s="854"/>
      <c r="BWD2" s="854"/>
      <c r="BWE2" s="854"/>
      <c r="BWF2" s="854"/>
      <c r="BWG2" s="854"/>
      <c r="BWH2" s="854"/>
      <c r="BWI2" s="854"/>
      <c r="BWJ2" s="854"/>
      <c r="BWK2" s="854"/>
      <c r="BWL2" s="854"/>
      <c r="BWM2" s="854"/>
      <c r="BWN2" s="854"/>
      <c r="BWO2" s="854"/>
      <c r="BWP2" s="854"/>
      <c r="BWQ2" s="854"/>
      <c r="BWR2" s="854"/>
      <c r="BWS2" s="854"/>
      <c r="BWT2" s="854"/>
      <c r="BWU2" s="854"/>
      <c r="BWV2" s="854"/>
      <c r="BWW2" s="854"/>
      <c r="BWX2" s="854"/>
      <c r="BWY2" s="854"/>
      <c r="BWZ2" s="854"/>
      <c r="BXA2" s="854"/>
      <c r="BXB2" s="854"/>
      <c r="BXC2" s="854"/>
      <c r="BXD2" s="854"/>
      <c r="BXE2" s="854"/>
      <c r="BXF2" s="854"/>
      <c r="BXG2" s="854"/>
      <c r="BXH2" s="854"/>
      <c r="BXI2" s="854"/>
      <c r="BXJ2" s="854"/>
      <c r="BXK2" s="854"/>
      <c r="BXL2" s="854"/>
      <c r="BXM2" s="854"/>
      <c r="BXN2" s="854"/>
      <c r="BXO2" s="854"/>
      <c r="BXP2" s="854"/>
      <c r="BXQ2" s="854"/>
      <c r="BXR2" s="854"/>
      <c r="BXS2" s="854"/>
      <c r="BXT2" s="854"/>
      <c r="BXU2" s="854"/>
      <c r="BXV2" s="854"/>
      <c r="BXW2" s="854"/>
      <c r="BXX2" s="854"/>
      <c r="BXY2" s="854"/>
      <c r="BXZ2" s="854"/>
      <c r="BYA2" s="854"/>
      <c r="BYB2" s="854"/>
      <c r="BYC2" s="854"/>
      <c r="BYD2" s="854"/>
      <c r="BYE2" s="854"/>
      <c r="BYF2" s="854"/>
      <c r="BYG2" s="854"/>
      <c r="BYH2" s="854"/>
      <c r="BYI2" s="854"/>
      <c r="BYJ2" s="854"/>
      <c r="BYK2" s="854"/>
      <c r="BYL2" s="854"/>
      <c r="BYM2" s="854"/>
      <c r="BYN2" s="854"/>
      <c r="BYO2" s="854"/>
      <c r="BYP2" s="854"/>
      <c r="BYQ2" s="854"/>
      <c r="BYR2" s="854"/>
      <c r="BYS2" s="854"/>
      <c r="BYT2" s="854"/>
      <c r="BYU2" s="854"/>
      <c r="BYV2" s="854"/>
      <c r="BYW2" s="854"/>
      <c r="BYX2" s="854"/>
      <c r="BYY2" s="854"/>
      <c r="BYZ2" s="854"/>
      <c r="BZA2" s="854"/>
      <c r="BZB2" s="854"/>
      <c r="BZC2" s="854"/>
      <c r="BZD2" s="854"/>
      <c r="BZE2" s="854"/>
      <c r="BZF2" s="854"/>
      <c r="BZG2" s="854"/>
      <c r="BZH2" s="854"/>
      <c r="BZI2" s="854"/>
      <c r="BZJ2" s="854"/>
      <c r="BZK2" s="854"/>
      <c r="BZL2" s="854"/>
      <c r="BZM2" s="854"/>
      <c r="BZN2" s="854"/>
      <c r="BZO2" s="854"/>
      <c r="BZP2" s="854"/>
      <c r="BZQ2" s="854"/>
      <c r="BZR2" s="854"/>
      <c r="BZS2" s="854"/>
      <c r="BZT2" s="854"/>
      <c r="BZU2" s="854"/>
      <c r="BZV2" s="854"/>
      <c r="BZW2" s="854"/>
      <c r="BZX2" s="854"/>
      <c r="BZY2" s="854"/>
      <c r="BZZ2" s="854"/>
      <c r="CAA2" s="854"/>
      <c r="CAB2" s="854"/>
      <c r="CAC2" s="854"/>
      <c r="CAD2" s="854"/>
      <c r="CAE2" s="854"/>
      <c r="CAF2" s="854"/>
      <c r="CAG2" s="854"/>
      <c r="CAH2" s="854"/>
      <c r="CAI2" s="854"/>
      <c r="CAJ2" s="854"/>
      <c r="CAK2" s="854"/>
      <c r="CAL2" s="854"/>
      <c r="CAM2" s="854"/>
      <c r="CAN2" s="854"/>
      <c r="CAO2" s="854"/>
      <c r="CAP2" s="854"/>
      <c r="CAQ2" s="854"/>
      <c r="CAR2" s="854"/>
      <c r="CAS2" s="854"/>
      <c r="CAT2" s="854"/>
      <c r="CAU2" s="854"/>
      <c r="CAV2" s="854"/>
      <c r="CAW2" s="854"/>
      <c r="CAX2" s="854"/>
      <c r="CAY2" s="854"/>
      <c r="CAZ2" s="854"/>
      <c r="CBA2" s="854"/>
      <c r="CBB2" s="854"/>
      <c r="CBC2" s="854"/>
      <c r="CBD2" s="854"/>
      <c r="CBE2" s="854"/>
      <c r="CBF2" s="854"/>
      <c r="CBG2" s="854"/>
      <c r="CBH2" s="854"/>
      <c r="CBI2" s="854"/>
      <c r="CBJ2" s="854"/>
      <c r="CBK2" s="854"/>
      <c r="CBL2" s="854"/>
      <c r="CBM2" s="854"/>
      <c r="CBN2" s="854"/>
      <c r="CBO2" s="854"/>
      <c r="CBP2" s="854"/>
      <c r="CBQ2" s="854"/>
      <c r="CBR2" s="854"/>
      <c r="CBS2" s="854"/>
      <c r="CBT2" s="854"/>
      <c r="CBU2" s="854"/>
      <c r="CBV2" s="854"/>
      <c r="CBW2" s="854"/>
      <c r="CBX2" s="854"/>
      <c r="CBY2" s="854"/>
      <c r="CBZ2" s="854"/>
      <c r="CCA2" s="854"/>
      <c r="CCB2" s="854"/>
      <c r="CCC2" s="854"/>
      <c r="CCD2" s="854"/>
      <c r="CCE2" s="854"/>
      <c r="CCF2" s="854"/>
      <c r="CCG2" s="854"/>
      <c r="CCH2" s="854"/>
      <c r="CCI2" s="854"/>
      <c r="CCJ2" s="854"/>
      <c r="CCK2" s="854"/>
      <c r="CCL2" s="854"/>
      <c r="CCM2" s="854"/>
      <c r="CCN2" s="854"/>
      <c r="CCO2" s="854"/>
      <c r="CCP2" s="854"/>
      <c r="CCQ2" s="854"/>
      <c r="CCR2" s="854"/>
      <c r="CCS2" s="854"/>
      <c r="CCT2" s="854"/>
      <c r="CCU2" s="854"/>
      <c r="CCV2" s="854"/>
      <c r="CCW2" s="854"/>
      <c r="CCX2" s="854"/>
      <c r="CCY2" s="854"/>
      <c r="CCZ2" s="854"/>
      <c r="CDA2" s="854"/>
      <c r="CDB2" s="854"/>
      <c r="CDC2" s="854"/>
      <c r="CDD2" s="854"/>
      <c r="CDE2" s="854"/>
      <c r="CDF2" s="854"/>
      <c r="CDG2" s="854"/>
      <c r="CDH2" s="854"/>
      <c r="CDI2" s="854"/>
      <c r="CDJ2" s="854"/>
      <c r="CDK2" s="854"/>
      <c r="CDL2" s="854"/>
      <c r="CDM2" s="854"/>
      <c r="CDN2" s="854"/>
      <c r="CDO2" s="854"/>
      <c r="CDP2" s="854"/>
      <c r="CDQ2" s="854"/>
      <c r="CDR2" s="854"/>
      <c r="CDS2" s="854"/>
      <c r="CDT2" s="854"/>
      <c r="CDU2" s="854"/>
      <c r="CDV2" s="854"/>
      <c r="CDW2" s="854"/>
      <c r="CDX2" s="854"/>
      <c r="CDY2" s="854"/>
      <c r="CDZ2" s="854"/>
      <c r="CEA2" s="854"/>
      <c r="CEB2" s="854"/>
      <c r="CEC2" s="854"/>
      <c r="CED2" s="854"/>
      <c r="CEE2" s="854"/>
      <c r="CEF2" s="854"/>
      <c r="CEG2" s="854"/>
      <c r="CEH2" s="854"/>
      <c r="CEI2" s="854"/>
      <c r="CEJ2" s="854"/>
      <c r="CEK2" s="854"/>
      <c r="CEL2" s="854"/>
      <c r="CEM2" s="854"/>
      <c r="CEN2" s="854"/>
      <c r="CEO2" s="854"/>
      <c r="CEP2" s="854"/>
      <c r="CEQ2" s="854"/>
      <c r="CER2" s="854"/>
      <c r="CES2" s="854"/>
      <c r="CET2" s="854"/>
      <c r="CEU2" s="854"/>
      <c r="CEV2" s="854"/>
      <c r="CEW2" s="854"/>
      <c r="CEX2" s="854"/>
      <c r="CEY2" s="854"/>
      <c r="CEZ2" s="854"/>
      <c r="CFA2" s="854"/>
      <c r="CFB2" s="854"/>
      <c r="CFC2" s="854"/>
      <c r="CFD2" s="854"/>
      <c r="CFE2" s="854"/>
      <c r="CFF2" s="854"/>
      <c r="CFG2" s="854"/>
      <c r="CFH2" s="854"/>
      <c r="CFI2" s="854"/>
      <c r="CFJ2" s="854"/>
      <c r="CFK2" s="854"/>
      <c r="CFL2" s="854"/>
      <c r="CFM2" s="854"/>
      <c r="CFN2" s="854"/>
      <c r="CFO2" s="854"/>
      <c r="CFP2" s="854"/>
      <c r="CFQ2" s="854"/>
      <c r="CFR2" s="854"/>
      <c r="CFS2" s="854"/>
      <c r="CFT2" s="854"/>
      <c r="CFU2" s="854"/>
      <c r="CFV2" s="854"/>
      <c r="CFW2" s="854"/>
      <c r="CFX2" s="854"/>
      <c r="CFY2" s="854"/>
      <c r="CFZ2" s="854"/>
      <c r="CGA2" s="854"/>
      <c r="CGB2" s="854"/>
      <c r="CGC2" s="854"/>
      <c r="CGD2" s="854"/>
      <c r="CGE2" s="854"/>
      <c r="CGF2" s="854"/>
      <c r="CGG2" s="854"/>
      <c r="CGH2" s="854"/>
      <c r="CGI2" s="854"/>
      <c r="CGJ2" s="854"/>
      <c r="CGK2" s="854"/>
      <c r="CGL2" s="854"/>
      <c r="CGM2" s="854"/>
      <c r="CGN2" s="854"/>
      <c r="CGO2" s="854"/>
      <c r="CGP2" s="854"/>
      <c r="CGQ2" s="854"/>
      <c r="CGR2" s="854"/>
      <c r="CGS2" s="854"/>
      <c r="CGT2" s="854"/>
      <c r="CGU2" s="854"/>
      <c r="CGV2" s="854"/>
      <c r="CGW2" s="854"/>
      <c r="CGX2" s="854"/>
      <c r="CGY2" s="854"/>
      <c r="CGZ2" s="854"/>
      <c r="CHA2" s="854"/>
      <c r="CHB2" s="854"/>
      <c r="CHC2" s="854"/>
      <c r="CHD2" s="854"/>
      <c r="CHE2" s="854"/>
      <c r="CHF2" s="854"/>
      <c r="CHG2" s="854"/>
      <c r="CHH2" s="854"/>
      <c r="CHI2" s="854"/>
      <c r="CHJ2" s="854"/>
      <c r="CHK2" s="854"/>
      <c r="CHL2" s="854"/>
      <c r="CHM2" s="854"/>
      <c r="CHN2" s="854"/>
      <c r="CHO2" s="854"/>
      <c r="CHP2" s="854"/>
      <c r="CHQ2" s="854"/>
      <c r="CHR2" s="854"/>
      <c r="CHS2" s="854"/>
      <c r="CHT2" s="854"/>
      <c r="CHU2" s="854"/>
      <c r="CHV2" s="854"/>
      <c r="CHW2" s="854"/>
      <c r="CHX2" s="854"/>
      <c r="CHY2" s="854"/>
      <c r="CHZ2" s="854"/>
      <c r="CIA2" s="854"/>
      <c r="CIB2" s="854"/>
      <c r="CIC2" s="854"/>
      <c r="CID2" s="854"/>
      <c r="CIE2" s="854"/>
      <c r="CIF2" s="854"/>
      <c r="CIG2" s="854"/>
      <c r="CIH2" s="854"/>
      <c r="CII2" s="854"/>
      <c r="CIJ2" s="854"/>
      <c r="CIK2" s="854"/>
      <c r="CIL2" s="854"/>
      <c r="CIM2" s="854"/>
      <c r="CIN2" s="854"/>
      <c r="CIO2" s="854"/>
      <c r="CIP2" s="854"/>
      <c r="CIQ2" s="854"/>
      <c r="CIR2" s="854"/>
      <c r="CIS2" s="854"/>
      <c r="CIT2" s="854"/>
      <c r="CIU2" s="854"/>
      <c r="CIV2" s="854"/>
      <c r="CIW2" s="854"/>
      <c r="CIX2" s="854"/>
      <c r="CIY2" s="854"/>
      <c r="CIZ2" s="854"/>
      <c r="CJA2" s="854"/>
      <c r="CJB2" s="854"/>
      <c r="CJC2" s="854"/>
      <c r="CJD2" s="854"/>
      <c r="CJE2" s="854"/>
      <c r="CJF2" s="854"/>
      <c r="CJG2" s="854"/>
      <c r="CJH2" s="854"/>
      <c r="CJI2" s="854"/>
      <c r="CJJ2" s="854"/>
      <c r="CJK2" s="854"/>
      <c r="CJL2" s="854"/>
      <c r="CJM2" s="854"/>
      <c r="CJN2" s="854"/>
      <c r="CJO2" s="854"/>
      <c r="CJP2" s="854"/>
      <c r="CJQ2" s="854"/>
      <c r="CJR2" s="854"/>
      <c r="CJS2" s="854"/>
      <c r="CJT2" s="854"/>
      <c r="CJU2" s="854"/>
      <c r="CJV2" s="854"/>
      <c r="CJW2" s="854"/>
      <c r="CJX2" s="854"/>
      <c r="CJY2" s="854"/>
      <c r="CJZ2" s="854"/>
      <c r="CKA2" s="854"/>
      <c r="CKB2" s="854"/>
      <c r="CKC2" s="854"/>
      <c r="CKD2" s="854"/>
      <c r="CKE2" s="854"/>
      <c r="CKF2" s="854"/>
      <c r="CKG2" s="854"/>
      <c r="CKH2" s="854"/>
      <c r="CKI2" s="854"/>
      <c r="CKJ2" s="854"/>
      <c r="CKK2" s="854"/>
      <c r="CKL2" s="854"/>
      <c r="CKM2" s="854"/>
      <c r="CKN2" s="854"/>
      <c r="CKO2" s="854"/>
      <c r="CKP2" s="854"/>
      <c r="CKQ2" s="854"/>
      <c r="CKR2" s="854"/>
      <c r="CKS2" s="854"/>
      <c r="CKT2" s="854"/>
      <c r="CKU2" s="854"/>
      <c r="CKV2" s="854"/>
      <c r="CKW2" s="854"/>
      <c r="CKX2" s="854"/>
      <c r="CKY2" s="854"/>
      <c r="CKZ2" s="854"/>
      <c r="CLA2" s="854"/>
      <c r="CLB2" s="854"/>
      <c r="CLC2" s="854"/>
      <c r="CLD2" s="854"/>
      <c r="CLE2" s="854"/>
      <c r="CLF2" s="854"/>
      <c r="CLG2" s="854"/>
      <c r="CLH2" s="854"/>
      <c r="CLI2" s="854"/>
      <c r="CLJ2" s="854"/>
      <c r="CLK2" s="854"/>
      <c r="CLL2" s="854"/>
      <c r="CLM2" s="854"/>
      <c r="CLN2" s="854"/>
      <c r="CLO2" s="854"/>
      <c r="CLP2" s="854"/>
      <c r="CLQ2" s="854"/>
      <c r="CLR2" s="854"/>
      <c r="CLS2" s="854"/>
      <c r="CLT2" s="854"/>
      <c r="CLU2" s="854"/>
      <c r="CLV2" s="854"/>
      <c r="CLW2" s="854"/>
      <c r="CLX2" s="854"/>
      <c r="CLY2" s="854"/>
      <c r="CLZ2" s="854"/>
      <c r="CMA2" s="854"/>
      <c r="CMB2" s="854"/>
      <c r="CMC2" s="854"/>
      <c r="CMD2" s="854"/>
      <c r="CME2" s="854"/>
      <c r="CMF2" s="854"/>
      <c r="CMG2" s="854"/>
      <c r="CMH2" s="854"/>
      <c r="CMI2" s="854"/>
      <c r="CMJ2" s="854"/>
      <c r="CMK2" s="854"/>
      <c r="CML2" s="854"/>
      <c r="CMM2" s="854"/>
      <c r="CMN2" s="854"/>
      <c r="CMO2" s="854"/>
      <c r="CMP2" s="854"/>
      <c r="CMQ2" s="854"/>
      <c r="CMR2" s="854"/>
      <c r="CMS2" s="854"/>
      <c r="CMT2" s="854"/>
      <c r="CMU2" s="854"/>
      <c r="CMV2" s="854"/>
      <c r="CMW2" s="854"/>
      <c r="CMX2" s="854"/>
      <c r="CMY2" s="854"/>
      <c r="CMZ2" s="854"/>
      <c r="CNA2" s="854"/>
      <c r="CNB2" s="854"/>
      <c r="CNC2" s="854"/>
      <c r="CND2" s="854"/>
      <c r="CNE2" s="854"/>
      <c r="CNF2" s="854"/>
      <c r="CNG2" s="854"/>
      <c r="CNH2" s="854"/>
      <c r="CNI2" s="854"/>
      <c r="CNJ2" s="854"/>
      <c r="CNK2" s="854"/>
      <c r="CNL2" s="854"/>
      <c r="CNM2" s="854"/>
      <c r="CNN2" s="854"/>
      <c r="CNO2" s="854"/>
      <c r="CNP2" s="854"/>
      <c r="CNQ2" s="854"/>
      <c r="CNR2" s="854"/>
      <c r="CNS2" s="854"/>
      <c r="CNT2" s="854"/>
      <c r="CNU2" s="854"/>
      <c r="CNV2" s="854"/>
      <c r="CNW2" s="854"/>
      <c r="CNX2" s="854"/>
      <c r="CNY2" s="854"/>
      <c r="CNZ2" s="854"/>
      <c r="COA2" s="854"/>
      <c r="COB2" s="854"/>
      <c r="COC2" s="854"/>
      <c r="COD2" s="854"/>
      <c r="COE2" s="854"/>
      <c r="COF2" s="854"/>
      <c r="COG2" s="854"/>
      <c r="COH2" s="854"/>
      <c r="COI2" s="854"/>
      <c r="COJ2" s="854"/>
      <c r="COK2" s="854"/>
      <c r="COL2" s="854"/>
      <c r="COM2" s="854"/>
      <c r="CON2" s="854"/>
      <c r="COO2" s="854"/>
      <c r="COP2" s="854"/>
      <c r="COQ2" s="854"/>
      <c r="COR2" s="854"/>
      <c r="COS2" s="854"/>
      <c r="COT2" s="854"/>
      <c r="COU2" s="854"/>
      <c r="COV2" s="854"/>
      <c r="COW2" s="854"/>
      <c r="COX2" s="854"/>
      <c r="COY2" s="854"/>
      <c r="COZ2" s="854"/>
      <c r="CPA2" s="854"/>
      <c r="CPB2" s="854"/>
      <c r="CPC2" s="854"/>
      <c r="CPD2" s="854"/>
      <c r="CPE2" s="854"/>
      <c r="CPF2" s="854"/>
      <c r="CPG2" s="854"/>
      <c r="CPH2" s="854"/>
      <c r="CPI2" s="854"/>
      <c r="CPJ2" s="854"/>
      <c r="CPK2" s="854"/>
      <c r="CPL2" s="854"/>
      <c r="CPM2" s="854"/>
      <c r="CPN2" s="854"/>
      <c r="CPO2" s="854"/>
      <c r="CPP2" s="854"/>
      <c r="CPQ2" s="854"/>
      <c r="CPR2" s="854"/>
      <c r="CPS2" s="854"/>
      <c r="CPT2" s="854"/>
      <c r="CPU2" s="854"/>
      <c r="CPV2" s="854"/>
      <c r="CPW2" s="854"/>
      <c r="CPX2" s="854"/>
      <c r="CPY2" s="854"/>
      <c r="CPZ2" s="854"/>
      <c r="CQA2" s="854"/>
      <c r="CQB2" s="854"/>
      <c r="CQC2" s="854"/>
      <c r="CQD2" s="854"/>
      <c r="CQE2" s="854"/>
      <c r="CQF2" s="854"/>
      <c r="CQG2" s="854"/>
      <c r="CQH2" s="854"/>
      <c r="CQI2" s="854"/>
      <c r="CQJ2" s="854"/>
      <c r="CQK2" s="854"/>
      <c r="CQL2" s="854"/>
      <c r="CQM2" s="854"/>
      <c r="CQN2" s="854"/>
      <c r="CQO2" s="854"/>
      <c r="CQP2" s="854"/>
      <c r="CQQ2" s="854"/>
      <c r="CQR2" s="854"/>
      <c r="CQS2" s="854"/>
      <c r="CQT2" s="854"/>
      <c r="CQU2" s="854"/>
      <c r="CQV2" s="854"/>
      <c r="CQW2" s="854"/>
      <c r="CQX2" s="854"/>
      <c r="CQY2" s="854"/>
      <c r="CQZ2" s="854"/>
      <c r="CRA2" s="854"/>
      <c r="CRB2" s="854"/>
      <c r="CRC2" s="854"/>
      <c r="CRD2" s="854"/>
      <c r="CRE2" s="854"/>
      <c r="CRF2" s="854"/>
      <c r="CRG2" s="854"/>
      <c r="CRH2" s="854"/>
      <c r="CRI2" s="854"/>
      <c r="CRJ2" s="854"/>
      <c r="CRK2" s="854"/>
      <c r="CRL2" s="854"/>
      <c r="CRM2" s="854"/>
      <c r="CRN2" s="854"/>
      <c r="CRO2" s="854"/>
      <c r="CRP2" s="854"/>
      <c r="CRQ2" s="854"/>
      <c r="CRR2" s="854"/>
      <c r="CRS2" s="854"/>
      <c r="CRT2" s="854"/>
      <c r="CRU2" s="854"/>
      <c r="CRV2" s="854"/>
      <c r="CRW2" s="854"/>
      <c r="CRX2" s="854"/>
      <c r="CRY2" s="854"/>
      <c r="CRZ2" s="854"/>
      <c r="CSA2" s="854"/>
      <c r="CSB2" s="854"/>
      <c r="CSC2" s="854"/>
      <c r="CSD2" s="854"/>
      <c r="CSE2" s="854"/>
      <c r="CSF2" s="854"/>
      <c r="CSG2" s="854"/>
      <c r="CSH2" s="854"/>
      <c r="CSI2" s="854"/>
      <c r="CSJ2" s="854"/>
      <c r="CSK2" s="854"/>
      <c r="CSL2" s="854"/>
      <c r="CSM2" s="854"/>
      <c r="CSN2" s="854"/>
      <c r="CSO2" s="854"/>
      <c r="CSP2" s="854"/>
      <c r="CSQ2" s="854"/>
      <c r="CSR2" s="854"/>
      <c r="CSS2" s="854"/>
      <c r="CST2" s="854"/>
      <c r="CSU2" s="854"/>
      <c r="CSV2" s="854"/>
      <c r="CSW2" s="854"/>
      <c r="CSX2" s="854"/>
      <c r="CSY2" s="854"/>
      <c r="CSZ2" s="854"/>
      <c r="CTA2" s="854"/>
      <c r="CTB2" s="854"/>
      <c r="CTC2" s="854"/>
      <c r="CTD2" s="854"/>
      <c r="CTE2" s="854"/>
      <c r="CTF2" s="854"/>
      <c r="CTG2" s="854"/>
      <c r="CTH2" s="854"/>
      <c r="CTI2" s="854"/>
      <c r="CTJ2" s="854"/>
      <c r="CTK2" s="854"/>
      <c r="CTL2" s="854"/>
      <c r="CTM2" s="854"/>
      <c r="CTN2" s="854"/>
      <c r="CTO2" s="854"/>
      <c r="CTP2" s="854"/>
      <c r="CTQ2" s="854"/>
      <c r="CTR2" s="854"/>
      <c r="CTS2" s="854"/>
      <c r="CTT2" s="854"/>
      <c r="CTU2" s="854"/>
      <c r="CTV2" s="854"/>
      <c r="CTW2" s="854"/>
      <c r="CTX2" s="854"/>
      <c r="CTY2" s="854"/>
      <c r="CTZ2" s="854"/>
      <c r="CUA2" s="854"/>
      <c r="CUB2" s="854"/>
      <c r="CUC2" s="854"/>
      <c r="CUD2" s="854"/>
      <c r="CUE2" s="854"/>
      <c r="CUF2" s="854"/>
      <c r="CUG2" s="854"/>
      <c r="CUH2" s="854"/>
      <c r="CUI2" s="854"/>
      <c r="CUJ2" s="854"/>
      <c r="CUK2" s="854"/>
      <c r="CUL2" s="854"/>
      <c r="CUM2" s="854"/>
      <c r="CUN2" s="854"/>
      <c r="CUO2" s="854"/>
      <c r="CUP2" s="854"/>
      <c r="CUQ2" s="854"/>
      <c r="CUR2" s="854"/>
      <c r="CUS2" s="854"/>
      <c r="CUT2" s="854"/>
      <c r="CUU2" s="854"/>
      <c r="CUV2" s="854"/>
      <c r="CUW2" s="854"/>
      <c r="CUX2" s="854"/>
      <c r="CUY2" s="854"/>
      <c r="CUZ2" s="854"/>
      <c r="CVA2" s="854"/>
      <c r="CVB2" s="854"/>
      <c r="CVC2" s="854"/>
      <c r="CVD2" s="854"/>
      <c r="CVE2" s="854"/>
      <c r="CVF2" s="854"/>
      <c r="CVG2" s="854"/>
      <c r="CVH2" s="854"/>
      <c r="CVI2" s="854"/>
      <c r="CVJ2" s="854"/>
      <c r="CVK2" s="854"/>
      <c r="CVL2" s="854"/>
      <c r="CVM2" s="854"/>
      <c r="CVN2" s="854"/>
      <c r="CVO2" s="854"/>
      <c r="CVP2" s="854"/>
      <c r="CVQ2" s="854"/>
      <c r="CVR2" s="854"/>
      <c r="CVS2" s="854"/>
      <c r="CVT2" s="854"/>
      <c r="CVU2" s="854"/>
      <c r="CVV2" s="854"/>
      <c r="CVW2" s="854"/>
      <c r="CVX2" s="854"/>
      <c r="CVY2" s="854"/>
      <c r="CVZ2" s="854"/>
      <c r="CWA2" s="854"/>
      <c r="CWB2" s="854"/>
      <c r="CWC2" s="854"/>
      <c r="CWD2" s="854"/>
      <c r="CWE2" s="854"/>
      <c r="CWF2" s="854"/>
      <c r="CWG2" s="854"/>
      <c r="CWH2" s="854"/>
      <c r="CWI2" s="854"/>
      <c r="CWJ2" s="854"/>
      <c r="CWK2" s="854"/>
      <c r="CWL2" s="854"/>
      <c r="CWM2" s="854"/>
      <c r="CWN2" s="854"/>
      <c r="CWO2" s="854"/>
      <c r="CWP2" s="854"/>
      <c r="CWQ2" s="854"/>
      <c r="CWR2" s="854"/>
      <c r="CWS2" s="854"/>
      <c r="CWT2" s="854"/>
      <c r="CWU2" s="854"/>
      <c r="CWV2" s="854"/>
      <c r="CWW2" s="854"/>
      <c r="CWX2" s="854"/>
      <c r="CWY2" s="854"/>
      <c r="CWZ2" s="854"/>
      <c r="CXA2" s="854"/>
      <c r="CXB2" s="854"/>
      <c r="CXC2" s="854"/>
      <c r="CXD2" s="854"/>
      <c r="CXE2" s="854"/>
      <c r="CXF2" s="854"/>
      <c r="CXG2" s="854"/>
      <c r="CXH2" s="854"/>
      <c r="CXI2" s="854"/>
      <c r="CXJ2" s="854"/>
      <c r="CXK2" s="854"/>
      <c r="CXL2" s="854"/>
      <c r="CXM2" s="854"/>
      <c r="CXN2" s="854"/>
      <c r="CXO2" s="854"/>
      <c r="CXP2" s="854"/>
      <c r="CXQ2" s="854"/>
      <c r="CXR2" s="854"/>
      <c r="CXS2" s="854"/>
      <c r="CXT2" s="854"/>
      <c r="CXU2" s="854"/>
      <c r="CXV2" s="854"/>
      <c r="CXW2" s="854"/>
      <c r="CXX2" s="854"/>
      <c r="CXY2" s="854"/>
      <c r="CXZ2" s="854"/>
      <c r="CYA2" s="854"/>
      <c r="CYB2" s="854"/>
      <c r="CYC2" s="854"/>
      <c r="CYD2" s="854"/>
      <c r="CYE2" s="854"/>
      <c r="CYF2" s="854"/>
      <c r="CYG2" s="854"/>
      <c r="CYH2" s="854"/>
      <c r="CYI2" s="854"/>
      <c r="CYJ2" s="854"/>
      <c r="CYK2" s="854"/>
      <c r="CYL2" s="854"/>
      <c r="CYM2" s="854"/>
      <c r="CYN2" s="854"/>
      <c r="CYO2" s="854"/>
      <c r="CYP2" s="854"/>
      <c r="CYQ2" s="854"/>
      <c r="CYR2" s="854"/>
      <c r="CYS2" s="854"/>
      <c r="CYT2" s="854"/>
      <c r="CYU2" s="854"/>
      <c r="CYV2" s="854"/>
      <c r="CYW2" s="854"/>
      <c r="CYX2" s="854"/>
      <c r="CYY2" s="854"/>
      <c r="CYZ2" s="854"/>
      <c r="CZA2" s="854"/>
      <c r="CZB2" s="854"/>
      <c r="CZC2" s="854"/>
      <c r="CZD2" s="854"/>
      <c r="CZE2" s="854"/>
      <c r="CZF2" s="854"/>
      <c r="CZG2" s="854"/>
      <c r="CZH2" s="854"/>
      <c r="CZI2" s="854"/>
      <c r="CZJ2" s="854"/>
      <c r="CZK2" s="854"/>
      <c r="CZL2" s="854"/>
      <c r="CZM2" s="854"/>
      <c r="CZN2" s="854"/>
      <c r="CZO2" s="854"/>
      <c r="CZP2" s="854"/>
      <c r="CZQ2" s="854"/>
      <c r="CZR2" s="854"/>
      <c r="CZS2" s="854"/>
      <c r="CZT2" s="854"/>
      <c r="CZU2" s="854"/>
      <c r="CZV2" s="854"/>
      <c r="CZW2" s="854"/>
      <c r="CZX2" s="854"/>
      <c r="CZY2" s="854"/>
      <c r="CZZ2" s="854"/>
      <c r="DAA2" s="854"/>
      <c r="DAB2" s="854"/>
      <c r="DAC2" s="854"/>
      <c r="DAD2" s="854"/>
      <c r="DAE2" s="854"/>
      <c r="DAF2" s="854"/>
      <c r="DAG2" s="854"/>
      <c r="DAH2" s="854"/>
      <c r="DAI2" s="854"/>
      <c r="DAJ2" s="854"/>
      <c r="DAK2" s="854"/>
      <c r="DAL2" s="854"/>
      <c r="DAM2" s="854"/>
      <c r="DAN2" s="854"/>
      <c r="DAO2" s="854"/>
      <c r="DAP2" s="854"/>
      <c r="DAQ2" s="854"/>
      <c r="DAR2" s="854"/>
      <c r="DAS2" s="854"/>
      <c r="DAT2" s="854"/>
      <c r="DAU2" s="854"/>
      <c r="DAV2" s="854"/>
      <c r="DAW2" s="854"/>
      <c r="DAX2" s="854"/>
      <c r="DAY2" s="854"/>
      <c r="DAZ2" s="854"/>
      <c r="DBA2" s="854"/>
      <c r="DBB2" s="854"/>
      <c r="DBC2" s="854"/>
      <c r="DBD2" s="854"/>
      <c r="DBE2" s="854"/>
      <c r="DBF2" s="854"/>
      <c r="DBG2" s="854"/>
      <c r="DBH2" s="854"/>
      <c r="DBI2" s="854"/>
      <c r="DBJ2" s="854"/>
      <c r="DBK2" s="854"/>
      <c r="DBL2" s="854"/>
      <c r="DBM2" s="854"/>
      <c r="DBN2" s="854"/>
      <c r="DBO2" s="854"/>
      <c r="DBP2" s="854"/>
      <c r="DBQ2" s="854"/>
      <c r="DBR2" s="854"/>
      <c r="DBS2" s="854"/>
      <c r="DBT2" s="854"/>
      <c r="DBU2" s="854"/>
      <c r="DBV2" s="854"/>
      <c r="DBW2" s="854"/>
      <c r="DBX2" s="854"/>
      <c r="DBY2" s="854"/>
      <c r="DBZ2" s="854"/>
      <c r="DCA2" s="854"/>
      <c r="DCB2" s="854"/>
      <c r="DCC2" s="854"/>
      <c r="DCD2" s="854"/>
      <c r="DCE2" s="854"/>
      <c r="DCF2" s="854"/>
      <c r="DCG2" s="854"/>
      <c r="DCH2" s="854"/>
      <c r="DCI2" s="854"/>
      <c r="DCJ2" s="854"/>
      <c r="DCK2" s="854"/>
      <c r="DCL2" s="854"/>
      <c r="DCM2" s="854"/>
      <c r="DCN2" s="854"/>
      <c r="DCO2" s="854"/>
      <c r="DCP2" s="854"/>
      <c r="DCQ2" s="854"/>
      <c r="DCR2" s="854"/>
      <c r="DCS2" s="854"/>
      <c r="DCT2" s="854"/>
      <c r="DCU2" s="854"/>
      <c r="DCV2" s="854"/>
      <c r="DCW2" s="854"/>
      <c r="DCX2" s="854"/>
      <c r="DCY2" s="854"/>
      <c r="DCZ2" s="854"/>
      <c r="DDA2" s="854"/>
      <c r="DDB2" s="854"/>
      <c r="DDC2" s="854"/>
      <c r="DDD2" s="854"/>
      <c r="DDE2" s="854"/>
      <c r="DDF2" s="854"/>
      <c r="DDG2" s="854"/>
      <c r="DDH2" s="854"/>
      <c r="DDI2" s="854"/>
      <c r="DDJ2" s="854"/>
      <c r="DDK2" s="854"/>
      <c r="DDL2" s="854"/>
      <c r="DDM2" s="854"/>
      <c r="DDN2" s="854"/>
      <c r="DDO2" s="854"/>
      <c r="DDP2" s="854"/>
      <c r="DDQ2" s="854"/>
      <c r="DDR2" s="854"/>
      <c r="DDS2" s="854"/>
      <c r="DDT2" s="854"/>
      <c r="DDU2" s="854"/>
      <c r="DDV2" s="854"/>
      <c r="DDW2" s="854"/>
      <c r="DDX2" s="854"/>
      <c r="DDY2" s="854"/>
      <c r="DDZ2" s="854"/>
      <c r="DEA2" s="854"/>
      <c r="DEB2" s="854"/>
      <c r="DEC2" s="854"/>
      <c r="DED2" s="854"/>
      <c r="DEE2" s="854"/>
      <c r="DEF2" s="854"/>
      <c r="DEG2" s="854"/>
      <c r="DEH2" s="854"/>
      <c r="DEI2" s="854"/>
      <c r="DEJ2" s="854"/>
      <c r="DEK2" s="854"/>
      <c r="DEL2" s="854"/>
      <c r="DEM2" s="854"/>
      <c r="DEN2" s="854"/>
      <c r="DEO2" s="854"/>
      <c r="DEP2" s="854"/>
      <c r="DEQ2" s="854"/>
      <c r="DER2" s="854"/>
      <c r="DES2" s="854"/>
      <c r="DET2" s="854"/>
      <c r="DEU2" s="854"/>
      <c r="DEV2" s="854"/>
      <c r="DEW2" s="854"/>
      <c r="DEX2" s="854"/>
      <c r="DEY2" s="854"/>
      <c r="DEZ2" s="854"/>
      <c r="DFA2" s="854"/>
      <c r="DFB2" s="854"/>
      <c r="DFC2" s="854"/>
      <c r="DFD2" s="854"/>
      <c r="DFE2" s="854"/>
      <c r="DFF2" s="854"/>
      <c r="DFG2" s="854"/>
      <c r="DFH2" s="854"/>
      <c r="DFI2" s="854"/>
      <c r="DFJ2" s="854"/>
      <c r="DFK2" s="854"/>
      <c r="DFL2" s="854"/>
      <c r="DFM2" s="854"/>
      <c r="DFN2" s="854"/>
      <c r="DFO2" s="854"/>
      <c r="DFP2" s="854"/>
      <c r="DFQ2" s="854"/>
      <c r="DFR2" s="854"/>
      <c r="DFS2" s="854"/>
      <c r="DFT2" s="854"/>
      <c r="DFU2" s="854"/>
      <c r="DFV2" s="854"/>
      <c r="DFW2" s="854"/>
      <c r="DFX2" s="854"/>
      <c r="DFY2" s="854"/>
      <c r="DFZ2" s="854"/>
      <c r="DGA2" s="854"/>
      <c r="DGB2" s="854"/>
      <c r="DGC2" s="854"/>
      <c r="DGD2" s="854"/>
      <c r="DGE2" s="854"/>
      <c r="DGF2" s="854"/>
      <c r="DGG2" s="854"/>
      <c r="DGH2" s="854"/>
      <c r="DGI2" s="854"/>
      <c r="DGJ2" s="854"/>
      <c r="DGK2" s="854"/>
      <c r="DGL2" s="854"/>
      <c r="DGM2" s="854"/>
      <c r="DGN2" s="854"/>
      <c r="DGO2" s="854"/>
      <c r="DGP2" s="854"/>
      <c r="DGQ2" s="854"/>
      <c r="DGR2" s="854"/>
      <c r="DGS2" s="854"/>
      <c r="DGT2" s="854"/>
      <c r="DGU2" s="854"/>
      <c r="DGV2" s="854"/>
      <c r="DGW2" s="854"/>
      <c r="DGX2" s="854"/>
      <c r="DGY2" s="854"/>
      <c r="DGZ2" s="854"/>
      <c r="DHA2" s="854"/>
      <c r="DHB2" s="854"/>
      <c r="DHC2" s="854"/>
      <c r="DHD2" s="854"/>
      <c r="DHE2" s="854"/>
      <c r="DHF2" s="854"/>
      <c r="DHG2" s="854"/>
      <c r="DHH2" s="854"/>
      <c r="DHI2" s="854"/>
      <c r="DHJ2" s="854"/>
      <c r="DHK2" s="854"/>
      <c r="DHL2" s="854"/>
      <c r="DHM2" s="854"/>
      <c r="DHN2" s="854"/>
      <c r="DHO2" s="854"/>
      <c r="DHP2" s="854"/>
      <c r="DHQ2" s="854"/>
      <c r="DHR2" s="854"/>
      <c r="DHS2" s="854"/>
      <c r="DHT2" s="854"/>
      <c r="DHU2" s="854"/>
      <c r="DHV2" s="854"/>
      <c r="DHW2" s="854"/>
      <c r="DHX2" s="854"/>
      <c r="DHY2" s="854"/>
      <c r="DHZ2" s="854"/>
      <c r="DIA2" s="854"/>
      <c r="DIB2" s="854"/>
      <c r="DIC2" s="854"/>
      <c r="DID2" s="854"/>
      <c r="DIE2" s="854"/>
      <c r="DIF2" s="854"/>
      <c r="DIG2" s="854"/>
      <c r="DIH2" s="854"/>
      <c r="DII2" s="854"/>
      <c r="DIJ2" s="854"/>
      <c r="DIK2" s="854"/>
      <c r="DIL2" s="854"/>
      <c r="DIM2" s="854"/>
      <c r="DIN2" s="854"/>
      <c r="DIO2" s="854"/>
      <c r="DIP2" s="854"/>
      <c r="DIQ2" s="854"/>
      <c r="DIR2" s="854"/>
      <c r="DIS2" s="854"/>
      <c r="DIT2" s="854"/>
      <c r="DIU2" s="854"/>
      <c r="DIV2" s="854"/>
      <c r="DIW2" s="854"/>
      <c r="DIX2" s="854"/>
      <c r="DIY2" s="854"/>
      <c r="DIZ2" s="854"/>
      <c r="DJA2" s="854"/>
      <c r="DJB2" s="854"/>
      <c r="DJC2" s="854"/>
      <c r="DJD2" s="854"/>
      <c r="DJE2" s="854"/>
      <c r="DJF2" s="854"/>
      <c r="DJG2" s="854"/>
      <c r="DJH2" s="854"/>
      <c r="DJI2" s="854"/>
      <c r="DJJ2" s="854"/>
      <c r="DJK2" s="854"/>
      <c r="DJL2" s="854"/>
      <c r="DJM2" s="854"/>
      <c r="DJN2" s="854"/>
      <c r="DJO2" s="854"/>
      <c r="DJP2" s="854"/>
      <c r="DJQ2" s="854"/>
      <c r="DJR2" s="854"/>
      <c r="DJS2" s="854"/>
      <c r="DJT2" s="854"/>
      <c r="DJU2" s="854"/>
      <c r="DJV2" s="854"/>
      <c r="DJW2" s="854"/>
      <c r="DJX2" s="854"/>
      <c r="DJY2" s="854"/>
      <c r="DJZ2" s="854"/>
      <c r="DKA2" s="854"/>
      <c r="DKB2" s="854"/>
      <c r="DKC2" s="854"/>
      <c r="DKD2" s="854"/>
      <c r="DKE2" s="854"/>
      <c r="DKF2" s="854"/>
      <c r="DKG2" s="854"/>
      <c r="DKH2" s="854"/>
      <c r="DKI2" s="854"/>
      <c r="DKJ2" s="854"/>
      <c r="DKK2" s="854"/>
      <c r="DKL2" s="854"/>
      <c r="DKM2" s="854"/>
      <c r="DKN2" s="854"/>
      <c r="DKO2" s="854"/>
      <c r="DKP2" s="854"/>
      <c r="DKQ2" s="854"/>
      <c r="DKR2" s="854"/>
      <c r="DKS2" s="854"/>
      <c r="DKT2" s="854"/>
      <c r="DKU2" s="854"/>
      <c r="DKV2" s="854"/>
      <c r="DKW2" s="854"/>
      <c r="DKX2" s="854"/>
      <c r="DKY2" s="854"/>
      <c r="DKZ2" s="854"/>
      <c r="DLA2" s="854"/>
      <c r="DLB2" s="854"/>
      <c r="DLC2" s="854"/>
      <c r="DLD2" s="854"/>
      <c r="DLE2" s="854"/>
      <c r="DLF2" s="854"/>
      <c r="DLG2" s="854"/>
      <c r="DLH2" s="854"/>
      <c r="DLI2" s="854"/>
      <c r="DLJ2" s="854"/>
      <c r="DLK2" s="854"/>
      <c r="DLL2" s="854"/>
      <c r="DLM2" s="854"/>
      <c r="DLN2" s="854"/>
      <c r="DLO2" s="854"/>
      <c r="DLP2" s="854"/>
      <c r="DLQ2" s="854"/>
      <c r="DLR2" s="854"/>
      <c r="DLS2" s="854"/>
      <c r="DLT2" s="854"/>
      <c r="DLU2" s="854"/>
      <c r="DLV2" s="854"/>
      <c r="DLW2" s="854"/>
      <c r="DLX2" s="854"/>
      <c r="DLY2" s="854"/>
      <c r="DLZ2" s="854"/>
      <c r="DMA2" s="854"/>
      <c r="DMB2" s="854"/>
      <c r="DMC2" s="854"/>
      <c r="DMD2" s="854"/>
      <c r="DME2" s="854"/>
      <c r="DMF2" s="854"/>
      <c r="DMG2" s="854"/>
      <c r="DMH2" s="854"/>
      <c r="DMI2" s="854"/>
      <c r="DMJ2" s="854"/>
      <c r="DMK2" s="854"/>
      <c r="DML2" s="854"/>
      <c r="DMM2" s="854"/>
      <c r="DMN2" s="854"/>
      <c r="DMO2" s="854"/>
      <c r="DMP2" s="854"/>
      <c r="DMQ2" s="854"/>
      <c r="DMR2" s="854"/>
      <c r="DMS2" s="854"/>
      <c r="DMT2" s="854"/>
      <c r="DMU2" s="854"/>
      <c r="DMV2" s="854"/>
      <c r="DMW2" s="854"/>
      <c r="DMX2" s="854"/>
      <c r="DMY2" s="854"/>
      <c r="DMZ2" s="854"/>
      <c r="DNA2" s="854"/>
      <c r="DNB2" s="854"/>
      <c r="DNC2" s="854"/>
      <c r="DND2" s="854"/>
      <c r="DNE2" s="854"/>
      <c r="DNF2" s="854"/>
      <c r="DNG2" s="854"/>
      <c r="DNH2" s="854"/>
      <c r="DNI2" s="854"/>
      <c r="DNJ2" s="854"/>
      <c r="DNK2" s="854"/>
      <c r="DNL2" s="854"/>
      <c r="DNM2" s="854"/>
      <c r="DNN2" s="854"/>
      <c r="DNO2" s="854"/>
      <c r="DNP2" s="854"/>
      <c r="DNQ2" s="854"/>
      <c r="DNR2" s="854"/>
      <c r="DNS2" s="854"/>
      <c r="DNT2" s="854"/>
      <c r="DNU2" s="854"/>
      <c r="DNV2" s="854"/>
      <c r="DNW2" s="854"/>
      <c r="DNX2" s="854"/>
      <c r="DNY2" s="854"/>
      <c r="DNZ2" s="854"/>
      <c r="DOA2" s="854"/>
      <c r="DOB2" s="854"/>
      <c r="DOC2" s="854"/>
      <c r="DOD2" s="854"/>
      <c r="DOE2" s="854"/>
      <c r="DOF2" s="854"/>
      <c r="DOG2" s="854"/>
      <c r="DOH2" s="854"/>
      <c r="DOI2" s="854"/>
      <c r="DOJ2" s="854"/>
      <c r="DOK2" s="854"/>
      <c r="DOL2" s="854"/>
      <c r="DOM2" s="854"/>
      <c r="DON2" s="854"/>
      <c r="DOO2" s="854"/>
      <c r="DOP2" s="854"/>
      <c r="DOQ2" s="854"/>
      <c r="DOR2" s="854"/>
      <c r="DOS2" s="854"/>
      <c r="DOT2" s="854"/>
      <c r="DOU2" s="854"/>
      <c r="DOV2" s="854"/>
      <c r="DOW2" s="854"/>
      <c r="DOX2" s="854"/>
      <c r="DOY2" s="854"/>
      <c r="DOZ2" s="854"/>
      <c r="DPA2" s="854"/>
      <c r="DPB2" s="854"/>
      <c r="DPC2" s="854"/>
      <c r="DPD2" s="854"/>
      <c r="DPE2" s="854"/>
      <c r="DPF2" s="854"/>
      <c r="DPG2" s="854"/>
      <c r="DPH2" s="854"/>
      <c r="DPI2" s="854"/>
      <c r="DPJ2" s="854"/>
      <c r="DPK2" s="854"/>
      <c r="DPL2" s="854"/>
      <c r="DPM2" s="854"/>
      <c r="DPN2" s="854"/>
      <c r="DPO2" s="854"/>
      <c r="DPP2" s="854"/>
      <c r="DPQ2" s="854"/>
      <c r="DPR2" s="854"/>
      <c r="DPS2" s="854"/>
      <c r="DPT2" s="854"/>
      <c r="DPU2" s="854"/>
      <c r="DPV2" s="854"/>
      <c r="DPW2" s="854"/>
      <c r="DPX2" s="854"/>
      <c r="DPY2" s="854"/>
      <c r="DPZ2" s="854"/>
      <c r="DQA2" s="854"/>
      <c r="DQB2" s="854"/>
      <c r="DQC2" s="854"/>
      <c r="DQD2" s="854"/>
      <c r="DQE2" s="854"/>
      <c r="DQF2" s="854"/>
      <c r="DQG2" s="854"/>
      <c r="DQH2" s="854"/>
      <c r="DQI2" s="854"/>
      <c r="DQJ2" s="854"/>
      <c r="DQK2" s="854"/>
      <c r="DQL2" s="854"/>
      <c r="DQM2" s="854"/>
      <c r="DQN2" s="854"/>
      <c r="DQO2" s="854"/>
      <c r="DQP2" s="854"/>
      <c r="DQQ2" s="854"/>
      <c r="DQR2" s="854"/>
      <c r="DQS2" s="854"/>
      <c r="DQT2" s="854"/>
      <c r="DQU2" s="854"/>
      <c r="DQV2" s="854"/>
      <c r="DQW2" s="854"/>
      <c r="DQX2" s="854"/>
      <c r="DQY2" s="854"/>
      <c r="DQZ2" s="854"/>
      <c r="DRA2" s="854"/>
      <c r="DRB2" s="854"/>
      <c r="DRC2" s="854"/>
      <c r="DRD2" s="854"/>
      <c r="DRE2" s="854"/>
      <c r="DRF2" s="854"/>
      <c r="DRG2" s="854"/>
      <c r="DRH2" s="854"/>
      <c r="DRI2" s="854"/>
      <c r="DRJ2" s="854"/>
      <c r="DRK2" s="854"/>
      <c r="DRL2" s="854"/>
      <c r="DRM2" s="854"/>
      <c r="DRN2" s="854"/>
      <c r="DRO2" s="854"/>
      <c r="DRP2" s="854"/>
      <c r="DRQ2" s="854"/>
      <c r="DRR2" s="854"/>
      <c r="DRS2" s="854"/>
      <c r="DRT2" s="854"/>
      <c r="DRU2" s="854"/>
      <c r="DRV2" s="854"/>
      <c r="DRW2" s="854"/>
      <c r="DRX2" s="854"/>
      <c r="DRY2" s="854"/>
      <c r="DRZ2" s="854"/>
      <c r="DSA2" s="854"/>
      <c r="DSB2" s="854"/>
      <c r="DSC2" s="854"/>
      <c r="DSD2" s="854"/>
      <c r="DSE2" s="854"/>
      <c r="DSF2" s="854"/>
      <c r="DSG2" s="854"/>
      <c r="DSH2" s="854"/>
      <c r="DSI2" s="854"/>
      <c r="DSJ2" s="854"/>
      <c r="DSK2" s="854"/>
      <c r="DSL2" s="854"/>
      <c r="DSM2" s="854"/>
      <c r="DSN2" s="854"/>
      <c r="DSO2" s="854"/>
      <c r="DSP2" s="854"/>
      <c r="DSQ2" s="854"/>
      <c r="DSR2" s="854"/>
      <c r="DSS2" s="854"/>
      <c r="DST2" s="854"/>
      <c r="DSU2" s="854"/>
      <c r="DSV2" s="854"/>
      <c r="DSW2" s="854"/>
      <c r="DSX2" s="854"/>
      <c r="DSY2" s="854"/>
      <c r="DSZ2" s="854"/>
      <c r="DTA2" s="854"/>
      <c r="DTB2" s="854"/>
      <c r="DTC2" s="854"/>
      <c r="DTD2" s="854"/>
      <c r="DTE2" s="854"/>
      <c r="DTF2" s="854"/>
      <c r="DTG2" s="854"/>
      <c r="DTH2" s="854"/>
      <c r="DTI2" s="854"/>
      <c r="DTJ2" s="854"/>
      <c r="DTK2" s="854"/>
      <c r="DTL2" s="854"/>
      <c r="DTM2" s="854"/>
      <c r="DTN2" s="854"/>
      <c r="DTO2" s="854"/>
      <c r="DTP2" s="854"/>
      <c r="DTQ2" s="854"/>
      <c r="DTR2" s="854"/>
      <c r="DTS2" s="854"/>
      <c r="DTT2" s="854"/>
      <c r="DTU2" s="854"/>
      <c r="DTV2" s="854"/>
      <c r="DTW2" s="854"/>
      <c r="DTX2" s="854"/>
      <c r="DTY2" s="854"/>
      <c r="DTZ2" s="854"/>
      <c r="DUA2" s="854"/>
      <c r="DUB2" s="854"/>
      <c r="DUC2" s="854"/>
      <c r="DUD2" s="854"/>
      <c r="DUE2" s="854"/>
      <c r="DUF2" s="854"/>
      <c r="DUG2" s="854"/>
      <c r="DUH2" s="854"/>
      <c r="DUI2" s="854"/>
      <c r="DUJ2" s="854"/>
      <c r="DUK2" s="854"/>
      <c r="DUL2" s="854"/>
      <c r="DUM2" s="854"/>
      <c r="DUN2" s="854"/>
      <c r="DUO2" s="854"/>
      <c r="DUP2" s="854"/>
      <c r="DUQ2" s="854"/>
      <c r="DUR2" s="854"/>
      <c r="DUS2" s="854"/>
      <c r="DUT2" s="854"/>
      <c r="DUU2" s="854"/>
      <c r="DUV2" s="854"/>
      <c r="DUW2" s="854"/>
      <c r="DUX2" s="854"/>
      <c r="DUY2" s="854"/>
      <c r="DUZ2" s="854"/>
      <c r="DVA2" s="854"/>
      <c r="DVB2" s="854"/>
      <c r="DVC2" s="854"/>
      <c r="DVD2" s="854"/>
      <c r="DVE2" s="854"/>
      <c r="DVF2" s="854"/>
      <c r="DVG2" s="854"/>
      <c r="DVH2" s="854"/>
      <c r="DVI2" s="854"/>
      <c r="DVJ2" s="854"/>
      <c r="DVK2" s="854"/>
      <c r="DVL2" s="854"/>
      <c r="DVM2" s="854"/>
      <c r="DVN2" s="854"/>
      <c r="DVO2" s="854"/>
      <c r="DVP2" s="854"/>
      <c r="DVQ2" s="854"/>
      <c r="DVR2" s="854"/>
      <c r="DVS2" s="854"/>
      <c r="DVT2" s="854"/>
      <c r="DVU2" s="854"/>
      <c r="DVV2" s="854"/>
      <c r="DVW2" s="854"/>
      <c r="DVX2" s="854"/>
      <c r="DVY2" s="854"/>
      <c r="DVZ2" s="854"/>
      <c r="DWA2" s="854"/>
      <c r="DWB2" s="854"/>
      <c r="DWC2" s="854"/>
      <c r="DWD2" s="854"/>
      <c r="DWE2" s="854"/>
      <c r="DWF2" s="854"/>
      <c r="DWG2" s="854"/>
      <c r="DWH2" s="854"/>
      <c r="DWI2" s="854"/>
      <c r="DWJ2" s="854"/>
      <c r="DWK2" s="854"/>
      <c r="DWL2" s="854"/>
      <c r="DWM2" s="854"/>
      <c r="DWN2" s="854"/>
      <c r="DWO2" s="854"/>
      <c r="DWP2" s="854"/>
      <c r="DWQ2" s="854"/>
      <c r="DWR2" s="854"/>
      <c r="DWS2" s="854"/>
      <c r="DWT2" s="854"/>
      <c r="DWU2" s="854"/>
      <c r="DWV2" s="854"/>
      <c r="DWW2" s="854"/>
      <c r="DWX2" s="854"/>
      <c r="DWY2" s="854"/>
      <c r="DWZ2" s="854"/>
      <c r="DXA2" s="854"/>
      <c r="DXB2" s="854"/>
      <c r="DXC2" s="854"/>
      <c r="DXD2" s="854"/>
      <c r="DXE2" s="854"/>
      <c r="DXF2" s="854"/>
      <c r="DXG2" s="854"/>
      <c r="DXH2" s="854"/>
      <c r="DXI2" s="854"/>
      <c r="DXJ2" s="854"/>
      <c r="DXK2" s="854"/>
      <c r="DXL2" s="854"/>
      <c r="DXM2" s="854"/>
      <c r="DXN2" s="854"/>
      <c r="DXO2" s="854"/>
      <c r="DXP2" s="854"/>
      <c r="DXQ2" s="854"/>
      <c r="DXR2" s="854"/>
      <c r="DXS2" s="854"/>
      <c r="DXT2" s="854"/>
      <c r="DXU2" s="854"/>
      <c r="DXV2" s="854"/>
      <c r="DXW2" s="854"/>
      <c r="DXX2" s="854"/>
      <c r="DXY2" s="854"/>
      <c r="DXZ2" s="854"/>
      <c r="DYA2" s="854"/>
      <c r="DYB2" s="854"/>
      <c r="DYC2" s="854"/>
      <c r="DYD2" s="854"/>
      <c r="DYE2" s="854"/>
      <c r="DYF2" s="854"/>
      <c r="DYG2" s="854"/>
      <c r="DYH2" s="854"/>
      <c r="DYI2" s="854"/>
      <c r="DYJ2" s="854"/>
      <c r="DYK2" s="854"/>
      <c r="DYL2" s="854"/>
      <c r="DYM2" s="854"/>
      <c r="DYN2" s="854"/>
      <c r="DYO2" s="854"/>
      <c r="DYP2" s="854"/>
      <c r="DYQ2" s="854"/>
      <c r="DYR2" s="854"/>
      <c r="DYS2" s="854"/>
      <c r="DYT2" s="854"/>
      <c r="DYU2" s="854"/>
      <c r="DYV2" s="854"/>
      <c r="DYW2" s="854"/>
      <c r="DYX2" s="854"/>
      <c r="DYY2" s="854"/>
      <c r="DYZ2" s="854"/>
      <c r="DZA2" s="854"/>
      <c r="DZB2" s="854"/>
      <c r="DZC2" s="854"/>
      <c r="DZD2" s="854"/>
      <c r="DZE2" s="854"/>
      <c r="DZF2" s="854"/>
      <c r="DZG2" s="854"/>
      <c r="DZH2" s="854"/>
      <c r="DZI2" s="854"/>
      <c r="DZJ2" s="854"/>
      <c r="DZK2" s="854"/>
      <c r="DZL2" s="854"/>
      <c r="DZM2" s="854"/>
      <c r="DZN2" s="854"/>
      <c r="DZO2" s="854"/>
      <c r="DZP2" s="854"/>
      <c r="DZQ2" s="854"/>
      <c r="DZR2" s="854"/>
      <c r="DZS2" s="854"/>
      <c r="DZT2" s="854"/>
      <c r="DZU2" s="854"/>
      <c r="DZV2" s="854"/>
      <c r="DZW2" s="854"/>
      <c r="DZX2" s="854"/>
      <c r="DZY2" s="854"/>
      <c r="DZZ2" s="854"/>
      <c r="EAA2" s="854"/>
      <c r="EAB2" s="854"/>
      <c r="EAC2" s="854"/>
      <c r="EAD2" s="854"/>
      <c r="EAE2" s="854"/>
      <c r="EAF2" s="854"/>
      <c r="EAG2" s="854"/>
      <c r="EAH2" s="854"/>
      <c r="EAI2" s="854"/>
      <c r="EAJ2" s="854"/>
      <c r="EAK2" s="854"/>
      <c r="EAL2" s="854"/>
      <c r="EAM2" s="854"/>
      <c r="EAN2" s="854"/>
      <c r="EAO2" s="854"/>
      <c r="EAP2" s="854"/>
      <c r="EAQ2" s="854"/>
      <c r="EAR2" s="854"/>
      <c r="EAS2" s="854"/>
      <c r="EAT2" s="854"/>
      <c r="EAU2" s="854"/>
      <c r="EAV2" s="854"/>
      <c r="EAW2" s="854"/>
      <c r="EAX2" s="854"/>
      <c r="EAY2" s="854"/>
      <c r="EAZ2" s="854"/>
      <c r="EBA2" s="854"/>
      <c r="EBB2" s="854"/>
      <c r="EBC2" s="854"/>
      <c r="EBD2" s="854"/>
      <c r="EBE2" s="854"/>
      <c r="EBF2" s="854"/>
      <c r="EBG2" s="854"/>
      <c r="EBH2" s="854"/>
      <c r="EBI2" s="854"/>
      <c r="EBJ2" s="854"/>
      <c r="EBK2" s="854"/>
      <c r="EBL2" s="854"/>
      <c r="EBM2" s="854"/>
      <c r="EBN2" s="854"/>
      <c r="EBO2" s="854"/>
      <c r="EBP2" s="854"/>
      <c r="EBQ2" s="854"/>
      <c r="EBR2" s="854"/>
      <c r="EBS2" s="854"/>
      <c r="EBT2" s="854"/>
      <c r="EBU2" s="854"/>
      <c r="EBV2" s="854"/>
      <c r="EBW2" s="854"/>
      <c r="EBX2" s="854"/>
      <c r="EBY2" s="854"/>
      <c r="EBZ2" s="854"/>
      <c r="ECA2" s="854"/>
      <c r="ECB2" s="854"/>
      <c r="ECC2" s="854"/>
      <c r="ECD2" s="854"/>
      <c r="ECE2" s="854"/>
      <c r="ECF2" s="854"/>
      <c r="ECG2" s="854"/>
      <c r="ECH2" s="854"/>
      <c r="ECI2" s="854"/>
      <c r="ECJ2" s="854"/>
      <c r="ECK2" s="854"/>
      <c r="ECL2" s="854"/>
      <c r="ECM2" s="854"/>
      <c r="ECN2" s="854"/>
      <c r="ECO2" s="854"/>
      <c r="ECP2" s="854"/>
      <c r="ECQ2" s="854"/>
      <c r="ECR2" s="854"/>
      <c r="ECS2" s="854"/>
      <c r="ECT2" s="854"/>
      <c r="ECU2" s="854"/>
      <c r="ECV2" s="854"/>
      <c r="ECW2" s="854"/>
      <c r="ECX2" s="854"/>
      <c r="ECY2" s="854"/>
      <c r="ECZ2" s="854"/>
      <c r="EDA2" s="854"/>
      <c r="EDB2" s="854"/>
      <c r="EDC2" s="854"/>
      <c r="EDD2" s="854"/>
      <c r="EDE2" s="854"/>
      <c r="EDF2" s="854"/>
      <c r="EDG2" s="854"/>
      <c r="EDH2" s="854"/>
      <c r="EDI2" s="854"/>
      <c r="EDJ2" s="854"/>
      <c r="EDK2" s="854"/>
      <c r="EDL2" s="854"/>
      <c r="EDM2" s="854"/>
      <c r="EDN2" s="854"/>
      <c r="EDO2" s="854"/>
      <c r="EDP2" s="854"/>
      <c r="EDQ2" s="854"/>
      <c r="EDR2" s="854"/>
      <c r="EDS2" s="854"/>
      <c r="EDT2" s="854"/>
      <c r="EDU2" s="854"/>
      <c r="EDV2" s="854"/>
      <c r="EDW2" s="854"/>
      <c r="EDX2" s="854"/>
      <c r="EDY2" s="854"/>
      <c r="EDZ2" s="854"/>
      <c r="EEA2" s="854"/>
      <c r="EEB2" s="854"/>
      <c r="EEC2" s="854"/>
      <c r="EED2" s="854"/>
      <c r="EEE2" s="854"/>
      <c r="EEF2" s="854"/>
      <c r="EEG2" s="854"/>
      <c r="EEH2" s="854"/>
      <c r="EEI2" s="854"/>
      <c r="EEJ2" s="854"/>
      <c r="EEK2" s="854"/>
      <c r="EEL2" s="854"/>
      <c r="EEM2" s="854"/>
      <c r="EEN2" s="854"/>
      <c r="EEO2" s="854"/>
      <c r="EEP2" s="854"/>
      <c r="EEQ2" s="854"/>
      <c r="EER2" s="854"/>
      <c r="EES2" s="854"/>
      <c r="EET2" s="854"/>
      <c r="EEU2" s="854"/>
      <c r="EEV2" s="854"/>
      <c r="EEW2" s="854"/>
      <c r="EEX2" s="854"/>
      <c r="EEY2" s="854"/>
      <c r="EEZ2" s="854"/>
      <c r="EFA2" s="854"/>
      <c r="EFB2" s="854"/>
      <c r="EFC2" s="854"/>
      <c r="EFD2" s="854"/>
      <c r="EFE2" s="854"/>
      <c r="EFF2" s="854"/>
      <c r="EFG2" s="854"/>
      <c r="EFH2" s="854"/>
      <c r="EFI2" s="854"/>
      <c r="EFJ2" s="854"/>
      <c r="EFK2" s="854"/>
      <c r="EFL2" s="854"/>
      <c r="EFM2" s="854"/>
      <c r="EFN2" s="854"/>
      <c r="EFO2" s="854"/>
      <c r="EFP2" s="854"/>
      <c r="EFQ2" s="854"/>
      <c r="EFR2" s="854"/>
      <c r="EFS2" s="854"/>
      <c r="EFT2" s="854"/>
      <c r="EFU2" s="854"/>
      <c r="EFV2" s="854"/>
      <c r="EFW2" s="854"/>
      <c r="EFX2" s="854"/>
      <c r="EFY2" s="854"/>
      <c r="EFZ2" s="854"/>
      <c r="EGA2" s="854"/>
      <c r="EGB2" s="854"/>
      <c r="EGC2" s="854"/>
      <c r="EGD2" s="854"/>
      <c r="EGE2" s="854"/>
      <c r="EGF2" s="854"/>
      <c r="EGG2" s="854"/>
      <c r="EGH2" s="854"/>
      <c r="EGI2" s="854"/>
      <c r="EGJ2" s="854"/>
      <c r="EGK2" s="854"/>
      <c r="EGL2" s="854"/>
      <c r="EGM2" s="854"/>
      <c r="EGN2" s="854"/>
      <c r="EGO2" s="854"/>
      <c r="EGP2" s="854"/>
      <c r="EGQ2" s="854"/>
      <c r="EGR2" s="854"/>
      <c r="EGS2" s="854"/>
      <c r="EGT2" s="854"/>
      <c r="EGU2" s="854"/>
      <c r="EGV2" s="854"/>
      <c r="EGW2" s="854"/>
      <c r="EGX2" s="854"/>
      <c r="EGY2" s="854"/>
      <c r="EGZ2" s="854"/>
      <c r="EHA2" s="854"/>
      <c r="EHB2" s="854"/>
      <c r="EHC2" s="854"/>
      <c r="EHD2" s="854"/>
      <c r="EHE2" s="854"/>
      <c r="EHF2" s="854"/>
      <c r="EHG2" s="854"/>
      <c r="EHH2" s="854"/>
      <c r="EHI2" s="854"/>
      <c r="EHJ2" s="854"/>
      <c r="EHK2" s="854"/>
      <c r="EHL2" s="854"/>
      <c r="EHM2" s="854"/>
      <c r="EHN2" s="854"/>
      <c r="EHO2" s="854"/>
      <c r="EHP2" s="854"/>
      <c r="EHQ2" s="854"/>
      <c r="EHR2" s="854"/>
      <c r="EHS2" s="854"/>
      <c r="EHT2" s="854"/>
      <c r="EHU2" s="854"/>
      <c r="EHV2" s="854"/>
      <c r="EHW2" s="854"/>
      <c r="EHX2" s="854"/>
      <c r="EHY2" s="854"/>
      <c r="EHZ2" s="854"/>
      <c r="EIA2" s="854"/>
      <c r="EIB2" s="854"/>
      <c r="EIC2" s="854"/>
      <c r="EID2" s="854"/>
      <c r="EIE2" s="854"/>
      <c r="EIF2" s="854"/>
      <c r="EIG2" s="854"/>
      <c r="EIH2" s="854"/>
      <c r="EII2" s="854"/>
      <c r="EIJ2" s="854"/>
      <c r="EIK2" s="854"/>
      <c r="EIL2" s="854"/>
      <c r="EIM2" s="854"/>
      <c r="EIN2" s="854"/>
      <c r="EIO2" s="854"/>
      <c r="EIP2" s="854"/>
      <c r="EIQ2" s="854"/>
      <c r="EIR2" s="854"/>
      <c r="EIS2" s="854"/>
      <c r="EIT2" s="854"/>
      <c r="EIU2" s="854"/>
      <c r="EIV2" s="854"/>
      <c r="EIW2" s="854"/>
      <c r="EIX2" s="854"/>
      <c r="EIY2" s="854"/>
      <c r="EIZ2" s="854"/>
      <c r="EJA2" s="854"/>
      <c r="EJB2" s="854"/>
      <c r="EJC2" s="854"/>
      <c r="EJD2" s="854"/>
      <c r="EJE2" s="854"/>
      <c r="EJF2" s="854"/>
      <c r="EJG2" s="854"/>
      <c r="EJH2" s="854"/>
      <c r="EJI2" s="854"/>
      <c r="EJJ2" s="854"/>
      <c r="EJK2" s="854"/>
      <c r="EJL2" s="854"/>
      <c r="EJM2" s="854"/>
      <c r="EJN2" s="854"/>
      <c r="EJO2" s="854"/>
      <c r="EJP2" s="854"/>
      <c r="EJQ2" s="854"/>
      <c r="EJR2" s="854"/>
      <c r="EJS2" s="854"/>
      <c r="EJT2" s="854"/>
      <c r="EJU2" s="854"/>
      <c r="EJV2" s="854"/>
      <c r="EJW2" s="854"/>
      <c r="EJX2" s="854"/>
      <c r="EJY2" s="854"/>
      <c r="EJZ2" s="854"/>
      <c r="EKA2" s="854"/>
      <c r="EKB2" s="854"/>
      <c r="EKC2" s="854"/>
      <c r="EKD2" s="854"/>
      <c r="EKE2" s="854"/>
      <c r="EKF2" s="854"/>
      <c r="EKG2" s="854"/>
      <c r="EKH2" s="854"/>
      <c r="EKI2" s="854"/>
      <c r="EKJ2" s="854"/>
      <c r="EKK2" s="854"/>
      <c r="EKL2" s="854"/>
      <c r="EKM2" s="854"/>
      <c r="EKN2" s="854"/>
      <c r="EKO2" s="854"/>
      <c r="EKP2" s="854"/>
      <c r="EKQ2" s="854"/>
      <c r="EKR2" s="854"/>
      <c r="EKS2" s="854"/>
      <c r="EKT2" s="854"/>
      <c r="EKU2" s="854"/>
      <c r="EKV2" s="854"/>
      <c r="EKW2" s="854"/>
      <c r="EKX2" s="854"/>
      <c r="EKY2" s="854"/>
      <c r="EKZ2" s="854"/>
      <c r="ELA2" s="854"/>
      <c r="ELB2" s="854"/>
      <c r="ELC2" s="854"/>
      <c r="ELD2" s="854"/>
      <c r="ELE2" s="854"/>
      <c r="ELF2" s="854"/>
      <c r="ELG2" s="854"/>
      <c r="ELH2" s="854"/>
      <c r="ELI2" s="854"/>
      <c r="ELJ2" s="854"/>
      <c r="ELK2" s="854"/>
      <c r="ELL2" s="854"/>
      <c r="ELM2" s="854"/>
      <c r="ELN2" s="854"/>
      <c r="ELO2" s="854"/>
      <c r="ELP2" s="854"/>
      <c r="ELQ2" s="854"/>
      <c r="ELR2" s="854"/>
      <c r="ELS2" s="854"/>
      <c r="ELT2" s="854"/>
      <c r="ELU2" s="854"/>
      <c r="ELV2" s="854"/>
      <c r="ELW2" s="854"/>
      <c r="ELX2" s="854"/>
      <c r="ELY2" s="854"/>
      <c r="ELZ2" s="854"/>
      <c r="EMA2" s="854"/>
      <c r="EMB2" s="854"/>
      <c r="EMC2" s="854"/>
      <c r="EMD2" s="854"/>
      <c r="EME2" s="854"/>
      <c r="EMF2" s="854"/>
      <c r="EMG2" s="854"/>
      <c r="EMH2" s="854"/>
      <c r="EMI2" s="854"/>
      <c r="EMJ2" s="854"/>
      <c r="EMK2" s="854"/>
      <c r="EML2" s="854"/>
      <c r="EMM2" s="854"/>
      <c r="EMN2" s="854"/>
      <c r="EMO2" s="854"/>
      <c r="EMP2" s="854"/>
      <c r="EMQ2" s="854"/>
      <c r="EMR2" s="854"/>
      <c r="EMS2" s="854"/>
      <c r="EMT2" s="854"/>
      <c r="EMU2" s="854"/>
      <c r="EMV2" s="854"/>
      <c r="EMW2" s="854"/>
      <c r="EMX2" s="854"/>
      <c r="EMY2" s="854"/>
      <c r="EMZ2" s="854"/>
      <c r="ENA2" s="854"/>
      <c r="ENB2" s="854"/>
      <c r="ENC2" s="854"/>
      <c r="END2" s="854"/>
      <c r="ENE2" s="854"/>
      <c r="ENF2" s="854"/>
      <c r="ENG2" s="854"/>
      <c r="ENH2" s="854"/>
      <c r="ENI2" s="854"/>
      <c r="ENJ2" s="854"/>
      <c r="ENK2" s="854"/>
      <c r="ENL2" s="854"/>
      <c r="ENM2" s="854"/>
      <c r="ENN2" s="854"/>
      <c r="ENO2" s="854"/>
      <c r="ENP2" s="854"/>
      <c r="ENQ2" s="854"/>
      <c r="ENR2" s="854"/>
      <c r="ENS2" s="854"/>
      <c r="ENT2" s="854"/>
      <c r="ENU2" s="854"/>
      <c r="ENV2" s="854"/>
      <c r="ENW2" s="854"/>
      <c r="ENX2" s="854"/>
      <c r="ENY2" s="854"/>
      <c r="ENZ2" s="854"/>
      <c r="EOA2" s="854"/>
      <c r="EOB2" s="854"/>
      <c r="EOC2" s="854"/>
      <c r="EOD2" s="854"/>
      <c r="EOE2" s="854"/>
      <c r="EOF2" s="854"/>
      <c r="EOG2" s="854"/>
      <c r="EOH2" s="854"/>
      <c r="EOI2" s="854"/>
      <c r="EOJ2" s="854"/>
      <c r="EOK2" s="854"/>
      <c r="EOL2" s="854"/>
      <c r="EOM2" s="854"/>
      <c r="EON2" s="854"/>
      <c r="EOO2" s="854"/>
      <c r="EOP2" s="854"/>
      <c r="EOQ2" s="854"/>
      <c r="EOR2" s="854"/>
      <c r="EOS2" s="854"/>
      <c r="EOT2" s="854"/>
      <c r="EOU2" s="854"/>
      <c r="EOV2" s="854"/>
      <c r="EOW2" s="854"/>
      <c r="EOX2" s="854"/>
      <c r="EOY2" s="854"/>
      <c r="EOZ2" s="854"/>
      <c r="EPA2" s="854"/>
      <c r="EPB2" s="854"/>
      <c r="EPC2" s="854"/>
      <c r="EPD2" s="854"/>
      <c r="EPE2" s="854"/>
      <c r="EPF2" s="854"/>
      <c r="EPG2" s="854"/>
      <c r="EPH2" s="854"/>
      <c r="EPI2" s="854"/>
      <c r="EPJ2" s="854"/>
      <c r="EPK2" s="854"/>
      <c r="EPL2" s="854"/>
      <c r="EPM2" s="854"/>
      <c r="EPN2" s="854"/>
      <c r="EPO2" s="854"/>
      <c r="EPP2" s="854"/>
      <c r="EPQ2" s="854"/>
      <c r="EPR2" s="854"/>
      <c r="EPS2" s="854"/>
      <c r="EPT2" s="854"/>
      <c r="EPU2" s="854"/>
      <c r="EPV2" s="854"/>
      <c r="EPW2" s="854"/>
      <c r="EPX2" s="854"/>
      <c r="EPY2" s="854"/>
      <c r="EPZ2" s="854"/>
      <c r="EQA2" s="854"/>
      <c r="EQB2" s="854"/>
      <c r="EQC2" s="854"/>
      <c r="EQD2" s="854"/>
      <c r="EQE2" s="854"/>
      <c r="EQF2" s="854"/>
      <c r="EQG2" s="854"/>
      <c r="EQH2" s="854"/>
      <c r="EQI2" s="854"/>
      <c r="EQJ2" s="854"/>
      <c r="EQK2" s="854"/>
      <c r="EQL2" s="854"/>
      <c r="EQM2" s="854"/>
      <c r="EQN2" s="854"/>
      <c r="EQO2" s="854"/>
      <c r="EQP2" s="854"/>
      <c r="EQQ2" s="854"/>
      <c r="EQR2" s="854"/>
      <c r="EQS2" s="854"/>
      <c r="EQT2" s="854"/>
      <c r="EQU2" s="854"/>
      <c r="EQV2" s="854"/>
      <c r="EQW2" s="854"/>
      <c r="EQX2" s="854"/>
      <c r="EQY2" s="854"/>
      <c r="EQZ2" s="854"/>
      <c r="ERA2" s="854"/>
      <c r="ERB2" s="854"/>
      <c r="ERC2" s="854"/>
      <c r="ERD2" s="854"/>
      <c r="ERE2" s="854"/>
      <c r="ERF2" s="854"/>
      <c r="ERG2" s="854"/>
      <c r="ERH2" s="854"/>
      <c r="ERI2" s="854"/>
      <c r="ERJ2" s="854"/>
      <c r="ERK2" s="854"/>
      <c r="ERL2" s="854"/>
      <c r="ERM2" s="854"/>
      <c r="ERN2" s="854"/>
      <c r="ERO2" s="854"/>
      <c r="ERP2" s="854"/>
      <c r="ERQ2" s="854"/>
      <c r="ERR2" s="854"/>
      <c r="ERS2" s="854"/>
      <c r="ERT2" s="854"/>
      <c r="ERU2" s="854"/>
      <c r="ERV2" s="854"/>
      <c r="ERW2" s="854"/>
      <c r="ERX2" s="854"/>
      <c r="ERY2" s="854"/>
      <c r="ERZ2" s="854"/>
      <c r="ESA2" s="854"/>
      <c r="ESB2" s="854"/>
      <c r="ESC2" s="854"/>
      <c r="ESD2" s="854"/>
      <c r="ESE2" s="854"/>
      <c r="ESF2" s="854"/>
      <c r="ESG2" s="854"/>
      <c r="ESH2" s="854"/>
      <c r="ESI2" s="854"/>
      <c r="ESJ2" s="854"/>
      <c r="ESK2" s="854"/>
      <c r="ESL2" s="854"/>
      <c r="ESM2" s="854"/>
      <c r="ESN2" s="854"/>
      <c r="ESO2" s="854"/>
      <c r="ESP2" s="854"/>
      <c r="ESQ2" s="854"/>
      <c r="ESR2" s="854"/>
      <c r="ESS2" s="854"/>
      <c r="EST2" s="854"/>
      <c r="ESU2" s="854"/>
      <c r="ESV2" s="854"/>
      <c r="ESW2" s="854"/>
      <c r="ESX2" s="854"/>
      <c r="ESY2" s="854"/>
      <c r="ESZ2" s="854"/>
      <c r="ETA2" s="854"/>
      <c r="ETB2" s="854"/>
      <c r="ETC2" s="854"/>
      <c r="ETD2" s="854"/>
      <c r="ETE2" s="854"/>
      <c r="ETF2" s="854"/>
      <c r="ETG2" s="854"/>
      <c r="ETH2" s="854"/>
      <c r="ETI2" s="854"/>
      <c r="ETJ2" s="854"/>
      <c r="ETK2" s="854"/>
      <c r="ETL2" s="854"/>
      <c r="ETM2" s="854"/>
      <c r="ETN2" s="854"/>
      <c r="ETO2" s="854"/>
      <c r="ETP2" s="854"/>
      <c r="ETQ2" s="854"/>
      <c r="ETR2" s="854"/>
      <c r="ETS2" s="854"/>
      <c r="ETT2" s="854"/>
      <c r="ETU2" s="854"/>
      <c r="ETV2" s="854"/>
      <c r="ETW2" s="854"/>
      <c r="ETX2" s="854"/>
      <c r="ETY2" s="854"/>
      <c r="ETZ2" s="854"/>
      <c r="EUA2" s="854"/>
      <c r="EUB2" s="854"/>
      <c r="EUC2" s="854"/>
      <c r="EUD2" s="854"/>
      <c r="EUE2" s="854"/>
      <c r="EUF2" s="854"/>
      <c r="EUG2" s="854"/>
      <c r="EUH2" s="854"/>
      <c r="EUI2" s="854"/>
      <c r="EUJ2" s="854"/>
      <c r="EUK2" s="854"/>
      <c r="EUL2" s="854"/>
      <c r="EUM2" s="854"/>
      <c r="EUN2" s="854"/>
      <c r="EUO2" s="854"/>
      <c r="EUP2" s="854"/>
      <c r="EUQ2" s="854"/>
      <c r="EUR2" s="854"/>
      <c r="EUS2" s="854"/>
      <c r="EUT2" s="854"/>
      <c r="EUU2" s="854"/>
      <c r="EUV2" s="854"/>
      <c r="EUW2" s="854"/>
      <c r="EUX2" s="854"/>
      <c r="EUY2" s="854"/>
      <c r="EUZ2" s="854"/>
      <c r="EVA2" s="854"/>
      <c r="EVB2" s="854"/>
      <c r="EVC2" s="854"/>
      <c r="EVD2" s="854"/>
      <c r="EVE2" s="854"/>
      <c r="EVF2" s="854"/>
      <c r="EVG2" s="854"/>
      <c r="EVH2" s="854"/>
      <c r="EVI2" s="854"/>
      <c r="EVJ2" s="854"/>
      <c r="EVK2" s="854"/>
      <c r="EVL2" s="854"/>
      <c r="EVM2" s="854"/>
      <c r="EVN2" s="854"/>
      <c r="EVO2" s="854"/>
      <c r="EVP2" s="854"/>
      <c r="EVQ2" s="854"/>
      <c r="EVR2" s="854"/>
      <c r="EVS2" s="854"/>
      <c r="EVT2" s="854"/>
      <c r="EVU2" s="854"/>
      <c r="EVV2" s="854"/>
      <c r="EVW2" s="854"/>
      <c r="EVX2" s="854"/>
      <c r="EVY2" s="854"/>
      <c r="EVZ2" s="854"/>
      <c r="EWA2" s="854"/>
      <c r="EWB2" s="854"/>
      <c r="EWC2" s="854"/>
      <c r="EWD2" s="854"/>
      <c r="EWE2" s="854"/>
      <c r="EWF2" s="854"/>
      <c r="EWG2" s="854"/>
      <c r="EWH2" s="854"/>
      <c r="EWI2" s="854"/>
      <c r="EWJ2" s="854"/>
      <c r="EWK2" s="854"/>
      <c r="EWL2" s="854"/>
      <c r="EWM2" s="854"/>
      <c r="EWN2" s="854"/>
      <c r="EWO2" s="854"/>
      <c r="EWP2" s="854"/>
      <c r="EWQ2" s="854"/>
      <c r="EWR2" s="854"/>
      <c r="EWS2" s="854"/>
      <c r="EWT2" s="854"/>
      <c r="EWU2" s="854"/>
      <c r="EWV2" s="854"/>
      <c r="EWW2" s="854"/>
      <c r="EWX2" s="854"/>
      <c r="EWY2" s="854"/>
      <c r="EWZ2" s="854"/>
      <c r="EXA2" s="854"/>
      <c r="EXB2" s="854"/>
      <c r="EXC2" s="854"/>
      <c r="EXD2" s="854"/>
      <c r="EXE2" s="854"/>
      <c r="EXF2" s="854"/>
      <c r="EXG2" s="854"/>
      <c r="EXH2" s="854"/>
      <c r="EXI2" s="854"/>
      <c r="EXJ2" s="854"/>
      <c r="EXK2" s="854"/>
      <c r="EXL2" s="854"/>
      <c r="EXM2" s="854"/>
      <c r="EXN2" s="854"/>
      <c r="EXO2" s="854"/>
      <c r="EXP2" s="854"/>
      <c r="EXQ2" s="854"/>
      <c r="EXR2" s="854"/>
      <c r="EXS2" s="854"/>
      <c r="EXT2" s="854"/>
      <c r="EXU2" s="854"/>
      <c r="EXV2" s="854"/>
      <c r="EXW2" s="854"/>
      <c r="EXX2" s="854"/>
      <c r="EXY2" s="854"/>
      <c r="EXZ2" s="854"/>
      <c r="EYA2" s="854"/>
      <c r="EYB2" s="854"/>
      <c r="EYC2" s="854"/>
      <c r="EYD2" s="854"/>
      <c r="EYE2" s="854"/>
      <c r="EYF2" s="854"/>
      <c r="EYG2" s="854"/>
      <c r="EYH2" s="854"/>
      <c r="EYI2" s="854"/>
      <c r="EYJ2" s="854"/>
      <c r="EYK2" s="854"/>
      <c r="EYL2" s="854"/>
      <c r="EYM2" s="854"/>
      <c r="EYN2" s="854"/>
      <c r="EYO2" s="854"/>
      <c r="EYP2" s="854"/>
      <c r="EYQ2" s="854"/>
      <c r="EYR2" s="854"/>
      <c r="EYS2" s="854"/>
      <c r="EYT2" s="854"/>
      <c r="EYU2" s="854"/>
      <c r="EYV2" s="854"/>
      <c r="EYW2" s="854"/>
      <c r="EYX2" s="854"/>
      <c r="EYY2" s="854"/>
      <c r="EYZ2" s="854"/>
      <c r="EZA2" s="854"/>
      <c r="EZB2" s="854"/>
      <c r="EZC2" s="854"/>
      <c r="EZD2" s="854"/>
      <c r="EZE2" s="854"/>
      <c r="EZF2" s="854"/>
      <c r="EZG2" s="854"/>
      <c r="EZH2" s="854"/>
      <c r="EZI2" s="854"/>
      <c r="EZJ2" s="854"/>
      <c r="EZK2" s="854"/>
      <c r="EZL2" s="854"/>
      <c r="EZM2" s="854"/>
      <c r="EZN2" s="854"/>
      <c r="EZO2" s="854"/>
      <c r="EZP2" s="854"/>
      <c r="EZQ2" s="854"/>
      <c r="EZR2" s="854"/>
      <c r="EZS2" s="854"/>
      <c r="EZT2" s="854"/>
      <c r="EZU2" s="854"/>
      <c r="EZV2" s="854"/>
      <c r="EZW2" s="854"/>
      <c r="EZX2" s="854"/>
      <c r="EZY2" s="854"/>
      <c r="EZZ2" s="854"/>
      <c r="FAA2" s="854"/>
      <c r="FAB2" s="854"/>
      <c r="FAC2" s="854"/>
      <c r="FAD2" s="854"/>
      <c r="FAE2" s="854"/>
      <c r="FAF2" s="854"/>
      <c r="FAG2" s="854"/>
      <c r="FAH2" s="854"/>
      <c r="FAI2" s="854"/>
      <c r="FAJ2" s="854"/>
      <c r="FAK2" s="854"/>
      <c r="FAL2" s="854"/>
      <c r="FAM2" s="854"/>
      <c r="FAN2" s="854"/>
      <c r="FAO2" s="854"/>
      <c r="FAP2" s="854"/>
      <c r="FAQ2" s="854"/>
      <c r="FAR2" s="854"/>
      <c r="FAS2" s="854"/>
      <c r="FAT2" s="854"/>
      <c r="FAU2" s="854"/>
      <c r="FAV2" s="854"/>
      <c r="FAW2" s="854"/>
      <c r="FAX2" s="854"/>
      <c r="FAY2" s="854"/>
      <c r="FAZ2" s="854"/>
      <c r="FBA2" s="854"/>
      <c r="FBB2" s="854"/>
      <c r="FBC2" s="854"/>
      <c r="FBD2" s="854"/>
      <c r="FBE2" s="854"/>
      <c r="FBF2" s="854"/>
      <c r="FBG2" s="854"/>
      <c r="FBH2" s="854"/>
      <c r="FBI2" s="854"/>
      <c r="FBJ2" s="854"/>
      <c r="FBK2" s="854"/>
      <c r="FBL2" s="854"/>
      <c r="FBM2" s="854"/>
      <c r="FBN2" s="854"/>
      <c r="FBO2" s="854"/>
      <c r="FBP2" s="854"/>
      <c r="FBQ2" s="854"/>
      <c r="FBR2" s="854"/>
      <c r="FBS2" s="854"/>
      <c r="FBT2" s="854"/>
      <c r="FBU2" s="854"/>
      <c r="FBV2" s="854"/>
      <c r="FBW2" s="854"/>
      <c r="FBX2" s="854"/>
      <c r="FBY2" s="854"/>
      <c r="FBZ2" s="854"/>
      <c r="FCA2" s="854"/>
      <c r="FCB2" s="854"/>
      <c r="FCC2" s="854"/>
      <c r="FCD2" s="854"/>
      <c r="FCE2" s="854"/>
      <c r="FCF2" s="854"/>
      <c r="FCG2" s="854"/>
      <c r="FCH2" s="854"/>
      <c r="FCI2" s="854"/>
      <c r="FCJ2" s="854"/>
      <c r="FCK2" s="854"/>
      <c r="FCL2" s="854"/>
      <c r="FCM2" s="854"/>
      <c r="FCN2" s="854"/>
      <c r="FCO2" s="854"/>
      <c r="FCP2" s="854"/>
      <c r="FCQ2" s="854"/>
      <c r="FCR2" s="854"/>
      <c r="FCS2" s="854"/>
      <c r="FCT2" s="854"/>
      <c r="FCU2" s="854"/>
      <c r="FCV2" s="854"/>
      <c r="FCW2" s="854"/>
      <c r="FCX2" s="854"/>
      <c r="FCY2" s="854"/>
      <c r="FCZ2" s="854"/>
      <c r="FDA2" s="854"/>
      <c r="FDB2" s="854"/>
      <c r="FDC2" s="854"/>
      <c r="FDD2" s="854"/>
      <c r="FDE2" s="854"/>
      <c r="FDF2" s="854"/>
      <c r="FDG2" s="854"/>
      <c r="FDH2" s="854"/>
      <c r="FDI2" s="854"/>
      <c r="FDJ2" s="854"/>
      <c r="FDK2" s="854"/>
      <c r="FDL2" s="854"/>
      <c r="FDM2" s="854"/>
      <c r="FDN2" s="854"/>
      <c r="FDO2" s="854"/>
      <c r="FDP2" s="854"/>
      <c r="FDQ2" s="854"/>
      <c r="FDR2" s="854"/>
      <c r="FDS2" s="854"/>
      <c r="FDT2" s="854"/>
      <c r="FDU2" s="854"/>
      <c r="FDV2" s="854"/>
      <c r="FDW2" s="854"/>
      <c r="FDX2" s="854"/>
      <c r="FDY2" s="854"/>
      <c r="FDZ2" s="854"/>
      <c r="FEA2" s="854"/>
      <c r="FEB2" s="854"/>
      <c r="FEC2" s="854"/>
      <c r="FED2" s="854"/>
      <c r="FEE2" s="854"/>
      <c r="FEF2" s="854"/>
      <c r="FEG2" s="854"/>
      <c r="FEH2" s="854"/>
      <c r="FEI2" s="854"/>
      <c r="FEJ2" s="854"/>
      <c r="FEK2" s="854"/>
      <c r="FEL2" s="854"/>
      <c r="FEM2" s="854"/>
      <c r="FEN2" s="854"/>
      <c r="FEO2" s="854"/>
      <c r="FEP2" s="854"/>
      <c r="FEQ2" s="854"/>
      <c r="FER2" s="854"/>
      <c r="FES2" s="854"/>
      <c r="FET2" s="854"/>
      <c r="FEU2" s="854"/>
      <c r="FEV2" s="854"/>
      <c r="FEW2" s="854"/>
      <c r="FEX2" s="854"/>
      <c r="FEY2" s="854"/>
      <c r="FEZ2" s="854"/>
      <c r="FFA2" s="854"/>
      <c r="FFB2" s="854"/>
      <c r="FFC2" s="854"/>
      <c r="FFD2" s="854"/>
      <c r="FFE2" s="854"/>
      <c r="FFF2" s="854"/>
      <c r="FFG2" s="854"/>
      <c r="FFH2" s="854"/>
      <c r="FFI2" s="854"/>
      <c r="FFJ2" s="854"/>
      <c r="FFK2" s="854"/>
      <c r="FFL2" s="854"/>
      <c r="FFM2" s="854"/>
      <c r="FFN2" s="854"/>
      <c r="FFO2" s="854"/>
      <c r="FFP2" s="854"/>
      <c r="FFQ2" s="854"/>
      <c r="FFR2" s="854"/>
      <c r="FFS2" s="854"/>
      <c r="FFT2" s="854"/>
      <c r="FFU2" s="854"/>
      <c r="FFV2" s="854"/>
      <c r="FFW2" s="854"/>
      <c r="FFX2" s="854"/>
      <c r="FFY2" s="854"/>
      <c r="FFZ2" s="854"/>
      <c r="FGA2" s="854"/>
      <c r="FGB2" s="854"/>
      <c r="FGC2" s="854"/>
      <c r="FGD2" s="854"/>
      <c r="FGE2" s="854"/>
      <c r="FGF2" s="854"/>
      <c r="FGG2" s="854"/>
      <c r="FGH2" s="854"/>
      <c r="FGI2" s="854"/>
      <c r="FGJ2" s="854"/>
      <c r="FGK2" s="854"/>
      <c r="FGL2" s="854"/>
      <c r="FGM2" s="854"/>
      <c r="FGN2" s="854"/>
      <c r="FGO2" s="854"/>
      <c r="FGP2" s="854"/>
      <c r="FGQ2" s="854"/>
      <c r="FGR2" s="854"/>
      <c r="FGS2" s="854"/>
      <c r="FGT2" s="854"/>
      <c r="FGU2" s="854"/>
      <c r="FGV2" s="854"/>
      <c r="FGW2" s="854"/>
      <c r="FGX2" s="854"/>
      <c r="FGY2" s="854"/>
      <c r="FGZ2" s="854"/>
      <c r="FHA2" s="854"/>
      <c r="FHB2" s="854"/>
      <c r="FHC2" s="854"/>
      <c r="FHD2" s="854"/>
      <c r="FHE2" s="854"/>
      <c r="FHF2" s="854"/>
      <c r="FHG2" s="854"/>
      <c r="FHH2" s="854"/>
      <c r="FHI2" s="854"/>
      <c r="FHJ2" s="854"/>
      <c r="FHK2" s="854"/>
      <c r="FHL2" s="854"/>
      <c r="FHM2" s="854"/>
      <c r="FHN2" s="854"/>
      <c r="FHO2" s="854"/>
      <c r="FHP2" s="854"/>
      <c r="FHQ2" s="854"/>
      <c r="FHR2" s="854"/>
      <c r="FHS2" s="854"/>
      <c r="FHT2" s="854"/>
      <c r="FHU2" s="854"/>
      <c r="FHV2" s="854"/>
      <c r="FHW2" s="854"/>
      <c r="FHX2" s="854"/>
      <c r="FHY2" s="854"/>
      <c r="FHZ2" s="854"/>
      <c r="FIA2" s="854"/>
      <c r="FIB2" s="854"/>
      <c r="FIC2" s="854"/>
      <c r="FID2" s="854"/>
      <c r="FIE2" s="854"/>
      <c r="FIF2" s="854"/>
      <c r="FIG2" s="854"/>
      <c r="FIH2" s="854"/>
      <c r="FII2" s="854"/>
      <c r="FIJ2" s="854"/>
      <c r="FIK2" s="854"/>
      <c r="FIL2" s="854"/>
      <c r="FIM2" s="854"/>
      <c r="FIN2" s="854"/>
      <c r="FIO2" s="854"/>
      <c r="FIP2" s="854"/>
      <c r="FIQ2" s="854"/>
      <c r="FIR2" s="854"/>
      <c r="FIS2" s="854"/>
      <c r="FIT2" s="854"/>
      <c r="FIU2" s="854"/>
      <c r="FIV2" s="854"/>
      <c r="FIW2" s="854"/>
      <c r="FIX2" s="854"/>
      <c r="FIY2" s="854"/>
      <c r="FIZ2" s="854"/>
      <c r="FJA2" s="854"/>
      <c r="FJB2" s="854"/>
      <c r="FJC2" s="854"/>
      <c r="FJD2" s="854"/>
      <c r="FJE2" s="854"/>
      <c r="FJF2" s="854"/>
      <c r="FJG2" s="854"/>
      <c r="FJH2" s="854"/>
      <c r="FJI2" s="854"/>
      <c r="FJJ2" s="854"/>
      <c r="FJK2" s="854"/>
      <c r="FJL2" s="854"/>
      <c r="FJM2" s="854"/>
      <c r="FJN2" s="854"/>
      <c r="FJO2" s="854"/>
      <c r="FJP2" s="854"/>
      <c r="FJQ2" s="854"/>
      <c r="FJR2" s="854"/>
      <c r="FJS2" s="854"/>
      <c r="FJT2" s="854"/>
      <c r="FJU2" s="854"/>
      <c r="FJV2" s="854"/>
      <c r="FJW2" s="854"/>
      <c r="FJX2" s="854"/>
      <c r="FJY2" s="854"/>
      <c r="FJZ2" s="854"/>
      <c r="FKA2" s="854"/>
      <c r="FKB2" s="854"/>
      <c r="FKC2" s="854"/>
      <c r="FKD2" s="854"/>
      <c r="FKE2" s="854"/>
      <c r="FKF2" s="854"/>
      <c r="FKG2" s="854"/>
      <c r="FKH2" s="854"/>
      <c r="FKI2" s="854"/>
      <c r="FKJ2" s="854"/>
      <c r="FKK2" s="854"/>
      <c r="FKL2" s="854"/>
      <c r="FKM2" s="854"/>
      <c r="FKN2" s="854"/>
      <c r="FKO2" s="854"/>
      <c r="FKP2" s="854"/>
      <c r="FKQ2" s="854"/>
      <c r="FKR2" s="854"/>
      <c r="FKS2" s="854"/>
      <c r="FKT2" s="854"/>
      <c r="FKU2" s="854"/>
      <c r="FKV2" s="854"/>
      <c r="FKW2" s="854"/>
      <c r="FKX2" s="854"/>
      <c r="FKY2" s="854"/>
      <c r="FKZ2" s="854"/>
      <c r="FLA2" s="854"/>
      <c r="FLB2" s="854"/>
      <c r="FLC2" s="854"/>
      <c r="FLD2" s="854"/>
      <c r="FLE2" s="854"/>
      <c r="FLF2" s="854"/>
      <c r="FLG2" s="854"/>
      <c r="FLH2" s="854"/>
      <c r="FLI2" s="854"/>
      <c r="FLJ2" s="854"/>
      <c r="FLK2" s="854"/>
      <c r="FLL2" s="854"/>
      <c r="FLM2" s="854"/>
      <c r="FLN2" s="854"/>
      <c r="FLO2" s="854"/>
      <c r="FLP2" s="854"/>
      <c r="FLQ2" s="854"/>
      <c r="FLR2" s="854"/>
      <c r="FLS2" s="854"/>
      <c r="FLT2" s="854"/>
      <c r="FLU2" s="854"/>
      <c r="FLV2" s="854"/>
      <c r="FLW2" s="854"/>
      <c r="FLX2" s="854"/>
      <c r="FLY2" s="854"/>
      <c r="FLZ2" s="854"/>
      <c r="FMA2" s="854"/>
      <c r="FMB2" s="854"/>
      <c r="FMC2" s="854"/>
      <c r="FMD2" s="854"/>
      <c r="FME2" s="854"/>
      <c r="FMF2" s="854"/>
      <c r="FMG2" s="854"/>
      <c r="FMH2" s="854"/>
      <c r="FMI2" s="854"/>
      <c r="FMJ2" s="854"/>
      <c r="FMK2" s="854"/>
      <c r="FML2" s="854"/>
      <c r="FMM2" s="854"/>
      <c r="FMN2" s="854"/>
      <c r="FMO2" s="854"/>
      <c r="FMP2" s="854"/>
      <c r="FMQ2" s="854"/>
      <c r="FMR2" s="854"/>
      <c r="FMS2" s="854"/>
      <c r="FMT2" s="854"/>
      <c r="FMU2" s="854"/>
      <c r="FMV2" s="854"/>
      <c r="FMW2" s="854"/>
      <c r="FMX2" s="854"/>
      <c r="FMY2" s="854"/>
      <c r="FMZ2" s="854"/>
      <c r="FNA2" s="854"/>
      <c r="FNB2" s="854"/>
      <c r="FNC2" s="854"/>
      <c r="FND2" s="854"/>
      <c r="FNE2" s="854"/>
      <c r="FNF2" s="854"/>
      <c r="FNG2" s="854"/>
      <c r="FNH2" s="854"/>
      <c r="FNI2" s="854"/>
      <c r="FNJ2" s="854"/>
      <c r="FNK2" s="854"/>
      <c r="FNL2" s="854"/>
      <c r="FNM2" s="854"/>
      <c r="FNN2" s="854"/>
      <c r="FNO2" s="854"/>
      <c r="FNP2" s="854"/>
      <c r="FNQ2" s="854"/>
      <c r="FNR2" s="854"/>
      <c r="FNS2" s="854"/>
      <c r="FNT2" s="854"/>
      <c r="FNU2" s="854"/>
      <c r="FNV2" s="854"/>
      <c r="FNW2" s="854"/>
      <c r="FNX2" s="854"/>
      <c r="FNY2" s="854"/>
      <c r="FNZ2" s="854"/>
      <c r="FOA2" s="854"/>
      <c r="FOB2" s="854"/>
      <c r="FOC2" s="854"/>
      <c r="FOD2" s="854"/>
      <c r="FOE2" s="854"/>
      <c r="FOF2" s="854"/>
      <c r="FOG2" s="854"/>
      <c r="FOH2" s="854"/>
      <c r="FOI2" s="854"/>
      <c r="FOJ2" s="854"/>
      <c r="FOK2" s="854"/>
      <c r="FOL2" s="854"/>
      <c r="FOM2" s="854"/>
      <c r="FON2" s="854"/>
      <c r="FOO2" s="854"/>
      <c r="FOP2" s="854"/>
      <c r="FOQ2" s="854"/>
      <c r="FOR2" s="854"/>
      <c r="FOS2" s="854"/>
      <c r="FOT2" s="854"/>
      <c r="FOU2" s="854"/>
      <c r="FOV2" s="854"/>
      <c r="FOW2" s="854"/>
      <c r="FOX2" s="854"/>
      <c r="FOY2" s="854"/>
      <c r="FOZ2" s="854"/>
      <c r="FPA2" s="854"/>
      <c r="FPB2" s="854"/>
      <c r="FPC2" s="854"/>
      <c r="FPD2" s="854"/>
      <c r="FPE2" s="854"/>
      <c r="FPF2" s="854"/>
      <c r="FPG2" s="854"/>
      <c r="FPH2" s="854"/>
      <c r="FPI2" s="854"/>
      <c r="FPJ2" s="854"/>
      <c r="FPK2" s="854"/>
      <c r="FPL2" s="854"/>
      <c r="FPM2" s="854"/>
      <c r="FPN2" s="854"/>
      <c r="FPO2" s="854"/>
      <c r="FPP2" s="854"/>
      <c r="FPQ2" s="854"/>
      <c r="FPR2" s="854"/>
      <c r="FPS2" s="854"/>
      <c r="FPT2" s="854"/>
      <c r="FPU2" s="854"/>
      <c r="FPV2" s="854"/>
      <c r="FPW2" s="854"/>
      <c r="FPX2" s="854"/>
      <c r="FPY2" s="854"/>
      <c r="FPZ2" s="854"/>
      <c r="FQA2" s="854"/>
      <c r="FQB2" s="854"/>
      <c r="FQC2" s="854"/>
      <c r="FQD2" s="854"/>
      <c r="FQE2" s="854"/>
      <c r="FQF2" s="854"/>
      <c r="FQG2" s="854"/>
      <c r="FQH2" s="854"/>
      <c r="FQI2" s="854"/>
      <c r="FQJ2" s="854"/>
      <c r="FQK2" s="854"/>
      <c r="FQL2" s="854"/>
      <c r="FQM2" s="854"/>
      <c r="FQN2" s="854"/>
      <c r="FQO2" s="854"/>
      <c r="FQP2" s="854"/>
      <c r="FQQ2" s="854"/>
      <c r="FQR2" s="854"/>
      <c r="FQS2" s="854"/>
      <c r="FQT2" s="854"/>
      <c r="FQU2" s="854"/>
      <c r="FQV2" s="854"/>
      <c r="FQW2" s="854"/>
      <c r="FQX2" s="854"/>
      <c r="FQY2" s="854"/>
      <c r="FQZ2" s="854"/>
      <c r="FRA2" s="854"/>
      <c r="FRB2" s="854"/>
      <c r="FRC2" s="854"/>
      <c r="FRD2" s="854"/>
      <c r="FRE2" s="854"/>
      <c r="FRF2" s="854"/>
      <c r="FRG2" s="854"/>
      <c r="FRH2" s="854"/>
      <c r="FRI2" s="854"/>
      <c r="FRJ2" s="854"/>
      <c r="FRK2" s="854"/>
      <c r="FRL2" s="854"/>
      <c r="FRM2" s="854"/>
      <c r="FRN2" s="854"/>
      <c r="FRO2" s="854"/>
      <c r="FRP2" s="854"/>
      <c r="FRQ2" s="854"/>
      <c r="FRR2" s="854"/>
      <c r="FRS2" s="854"/>
      <c r="FRT2" s="854"/>
      <c r="FRU2" s="854"/>
      <c r="FRV2" s="854"/>
      <c r="FRW2" s="854"/>
      <c r="FRX2" s="854"/>
      <c r="FRY2" s="854"/>
      <c r="FRZ2" s="854"/>
      <c r="FSA2" s="854"/>
      <c r="FSB2" s="854"/>
      <c r="FSC2" s="854"/>
      <c r="FSD2" s="854"/>
      <c r="FSE2" s="854"/>
      <c r="FSF2" s="854"/>
      <c r="FSG2" s="854"/>
      <c r="FSH2" s="854"/>
      <c r="FSI2" s="854"/>
      <c r="FSJ2" s="854"/>
      <c r="FSK2" s="854"/>
      <c r="FSL2" s="854"/>
      <c r="FSM2" s="854"/>
      <c r="FSN2" s="854"/>
      <c r="FSO2" s="854"/>
      <c r="FSP2" s="854"/>
      <c r="FSQ2" s="854"/>
      <c r="FSR2" s="854"/>
      <c r="FSS2" s="854"/>
      <c r="FST2" s="854"/>
      <c r="FSU2" s="854"/>
      <c r="FSV2" s="854"/>
      <c r="FSW2" s="854"/>
      <c r="FSX2" s="854"/>
      <c r="FSY2" s="854"/>
      <c r="FSZ2" s="854"/>
      <c r="FTA2" s="854"/>
      <c r="FTB2" s="854"/>
      <c r="FTC2" s="854"/>
      <c r="FTD2" s="854"/>
      <c r="FTE2" s="854"/>
      <c r="FTF2" s="854"/>
      <c r="FTG2" s="854"/>
      <c r="FTH2" s="854"/>
      <c r="FTI2" s="854"/>
      <c r="FTJ2" s="854"/>
      <c r="FTK2" s="854"/>
      <c r="FTL2" s="854"/>
      <c r="FTM2" s="854"/>
      <c r="FTN2" s="854"/>
      <c r="FTO2" s="854"/>
      <c r="FTP2" s="854"/>
      <c r="FTQ2" s="854"/>
      <c r="FTR2" s="854"/>
      <c r="FTS2" s="854"/>
      <c r="FTT2" s="854"/>
      <c r="FTU2" s="854"/>
      <c r="FTV2" s="854"/>
      <c r="FTW2" s="854"/>
      <c r="FTX2" s="854"/>
      <c r="FTY2" s="854"/>
      <c r="FTZ2" s="854"/>
      <c r="FUA2" s="854"/>
      <c r="FUB2" s="854"/>
      <c r="FUC2" s="854"/>
      <c r="FUD2" s="854"/>
      <c r="FUE2" s="854"/>
      <c r="FUF2" s="854"/>
      <c r="FUG2" s="854"/>
      <c r="FUH2" s="854"/>
      <c r="FUI2" s="854"/>
      <c r="FUJ2" s="854"/>
      <c r="FUK2" s="854"/>
      <c r="FUL2" s="854"/>
      <c r="FUM2" s="854"/>
      <c r="FUN2" s="854"/>
      <c r="FUO2" s="854"/>
      <c r="FUP2" s="854"/>
      <c r="FUQ2" s="854"/>
      <c r="FUR2" s="854"/>
      <c r="FUS2" s="854"/>
      <c r="FUT2" s="854"/>
      <c r="FUU2" s="854"/>
      <c r="FUV2" s="854"/>
      <c r="FUW2" s="854"/>
      <c r="FUX2" s="854"/>
      <c r="FUY2" s="854"/>
      <c r="FUZ2" s="854"/>
      <c r="FVA2" s="854"/>
      <c r="FVB2" s="854"/>
      <c r="FVC2" s="854"/>
      <c r="FVD2" s="854"/>
      <c r="FVE2" s="854"/>
      <c r="FVF2" s="854"/>
      <c r="FVG2" s="854"/>
      <c r="FVH2" s="854"/>
      <c r="FVI2" s="854"/>
      <c r="FVJ2" s="854"/>
      <c r="FVK2" s="854"/>
      <c r="FVL2" s="854"/>
      <c r="FVM2" s="854"/>
      <c r="FVN2" s="854"/>
      <c r="FVO2" s="854"/>
      <c r="FVP2" s="854"/>
      <c r="FVQ2" s="854"/>
      <c r="FVR2" s="854"/>
      <c r="FVS2" s="854"/>
      <c r="FVT2" s="854"/>
      <c r="FVU2" s="854"/>
      <c r="FVV2" s="854"/>
      <c r="FVW2" s="854"/>
      <c r="FVX2" s="854"/>
      <c r="FVY2" s="854"/>
      <c r="FVZ2" s="854"/>
      <c r="FWA2" s="854"/>
      <c r="FWB2" s="854"/>
      <c r="FWC2" s="854"/>
      <c r="FWD2" s="854"/>
      <c r="FWE2" s="854"/>
      <c r="FWF2" s="854"/>
      <c r="FWG2" s="854"/>
      <c r="FWH2" s="854"/>
      <c r="FWI2" s="854"/>
      <c r="FWJ2" s="854"/>
      <c r="FWK2" s="854"/>
      <c r="FWL2" s="854"/>
      <c r="FWM2" s="854"/>
      <c r="FWN2" s="854"/>
      <c r="FWO2" s="854"/>
      <c r="FWP2" s="854"/>
      <c r="FWQ2" s="854"/>
      <c r="FWR2" s="854"/>
      <c r="FWS2" s="854"/>
      <c r="FWT2" s="854"/>
      <c r="FWU2" s="854"/>
      <c r="FWV2" s="854"/>
      <c r="FWW2" s="854"/>
      <c r="FWX2" s="854"/>
      <c r="FWY2" s="854"/>
      <c r="FWZ2" s="854"/>
      <c r="FXA2" s="854"/>
      <c r="FXB2" s="854"/>
      <c r="FXC2" s="854"/>
      <c r="FXD2" s="854"/>
      <c r="FXE2" s="854"/>
      <c r="FXF2" s="854"/>
      <c r="FXG2" s="854"/>
      <c r="FXH2" s="854"/>
      <c r="FXI2" s="854"/>
      <c r="FXJ2" s="854"/>
      <c r="FXK2" s="854"/>
      <c r="FXL2" s="854"/>
      <c r="FXM2" s="854"/>
      <c r="FXN2" s="854"/>
      <c r="FXO2" s="854"/>
      <c r="FXP2" s="854"/>
      <c r="FXQ2" s="854"/>
      <c r="FXR2" s="854"/>
      <c r="FXS2" s="854"/>
      <c r="FXT2" s="854"/>
      <c r="FXU2" s="854"/>
      <c r="FXV2" s="854"/>
      <c r="FXW2" s="854"/>
      <c r="FXX2" s="854"/>
      <c r="FXY2" s="854"/>
      <c r="FXZ2" s="854"/>
      <c r="FYA2" s="854"/>
      <c r="FYB2" s="854"/>
      <c r="FYC2" s="854"/>
      <c r="FYD2" s="854"/>
      <c r="FYE2" s="854"/>
      <c r="FYF2" s="854"/>
      <c r="FYG2" s="854"/>
      <c r="FYH2" s="854"/>
      <c r="FYI2" s="854"/>
      <c r="FYJ2" s="854"/>
      <c r="FYK2" s="854"/>
      <c r="FYL2" s="854"/>
      <c r="FYM2" s="854"/>
      <c r="FYN2" s="854"/>
      <c r="FYO2" s="854"/>
      <c r="FYP2" s="854"/>
      <c r="FYQ2" s="854"/>
      <c r="FYR2" s="854"/>
      <c r="FYS2" s="854"/>
      <c r="FYT2" s="854"/>
      <c r="FYU2" s="854"/>
      <c r="FYV2" s="854"/>
      <c r="FYW2" s="854"/>
      <c r="FYX2" s="854"/>
      <c r="FYY2" s="854"/>
      <c r="FYZ2" s="854"/>
      <c r="FZA2" s="854"/>
      <c r="FZB2" s="854"/>
      <c r="FZC2" s="854"/>
      <c r="FZD2" s="854"/>
      <c r="FZE2" s="854"/>
      <c r="FZF2" s="854"/>
      <c r="FZG2" s="854"/>
      <c r="FZH2" s="854"/>
      <c r="FZI2" s="854"/>
      <c r="FZJ2" s="854"/>
      <c r="FZK2" s="854"/>
      <c r="FZL2" s="854"/>
      <c r="FZM2" s="854"/>
      <c r="FZN2" s="854"/>
      <c r="FZO2" s="854"/>
      <c r="FZP2" s="854"/>
      <c r="FZQ2" s="854"/>
      <c r="FZR2" s="854"/>
      <c r="FZS2" s="854"/>
      <c r="FZT2" s="854"/>
      <c r="FZU2" s="854"/>
      <c r="FZV2" s="854"/>
      <c r="FZW2" s="854"/>
      <c r="FZX2" s="854"/>
      <c r="FZY2" s="854"/>
      <c r="FZZ2" s="854"/>
      <c r="GAA2" s="854"/>
      <c r="GAB2" s="854"/>
      <c r="GAC2" s="854"/>
      <c r="GAD2" s="854"/>
      <c r="GAE2" s="854"/>
      <c r="GAF2" s="854"/>
      <c r="GAG2" s="854"/>
      <c r="GAH2" s="854"/>
      <c r="GAI2" s="854"/>
      <c r="GAJ2" s="854"/>
      <c r="GAK2" s="854"/>
      <c r="GAL2" s="854"/>
      <c r="GAM2" s="854"/>
      <c r="GAN2" s="854"/>
      <c r="GAO2" s="854"/>
      <c r="GAP2" s="854"/>
      <c r="GAQ2" s="854"/>
      <c r="GAR2" s="854"/>
      <c r="GAS2" s="854"/>
      <c r="GAT2" s="854"/>
      <c r="GAU2" s="854"/>
      <c r="GAV2" s="854"/>
      <c r="GAW2" s="854"/>
      <c r="GAX2" s="854"/>
      <c r="GAY2" s="854"/>
      <c r="GAZ2" s="854"/>
      <c r="GBA2" s="854"/>
      <c r="GBB2" s="854"/>
      <c r="GBC2" s="854"/>
      <c r="GBD2" s="854"/>
      <c r="GBE2" s="854"/>
      <c r="GBF2" s="854"/>
      <c r="GBG2" s="854"/>
      <c r="GBH2" s="854"/>
      <c r="GBI2" s="854"/>
      <c r="GBJ2" s="854"/>
      <c r="GBK2" s="854"/>
      <c r="GBL2" s="854"/>
      <c r="GBM2" s="854"/>
      <c r="GBN2" s="854"/>
      <c r="GBO2" s="854"/>
      <c r="GBP2" s="854"/>
      <c r="GBQ2" s="854"/>
      <c r="GBR2" s="854"/>
      <c r="GBS2" s="854"/>
      <c r="GBT2" s="854"/>
      <c r="GBU2" s="854"/>
      <c r="GBV2" s="854"/>
      <c r="GBW2" s="854"/>
      <c r="GBX2" s="854"/>
      <c r="GBY2" s="854"/>
      <c r="GBZ2" s="854"/>
      <c r="GCA2" s="854"/>
      <c r="GCB2" s="854"/>
      <c r="GCC2" s="854"/>
      <c r="GCD2" s="854"/>
      <c r="GCE2" s="854"/>
      <c r="GCF2" s="854"/>
      <c r="GCG2" s="854"/>
      <c r="GCH2" s="854"/>
      <c r="GCI2" s="854"/>
      <c r="GCJ2" s="854"/>
      <c r="GCK2" s="854"/>
      <c r="GCL2" s="854"/>
      <c r="GCM2" s="854"/>
      <c r="GCN2" s="854"/>
      <c r="GCO2" s="854"/>
      <c r="GCP2" s="854"/>
      <c r="GCQ2" s="854"/>
      <c r="GCR2" s="854"/>
      <c r="GCS2" s="854"/>
      <c r="GCT2" s="854"/>
      <c r="GCU2" s="854"/>
      <c r="GCV2" s="854"/>
      <c r="GCW2" s="854"/>
      <c r="GCX2" s="854"/>
      <c r="GCY2" s="854"/>
      <c r="GCZ2" s="854"/>
      <c r="GDA2" s="854"/>
      <c r="GDB2" s="854"/>
      <c r="GDC2" s="854"/>
      <c r="GDD2" s="854"/>
      <c r="GDE2" s="854"/>
      <c r="GDF2" s="854"/>
      <c r="GDG2" s="854"/>
      <c r="GDH2" s="854"/>
      <c r="GDI2" s="854"/>
      <c r="GDJ2" s="854"/>
      <c r="GDK2" s="854"/>
      <c r="GDL2" s="854"/>
      <c r="GDM2" s="854"/>
      <c r="GDN2" s="854"/>
      <c r="GDO2" s="854"/>
      <c r="GDP2" s="854"/>
      <c r="GDQ2" s="854"/>
      <c r="GDR2" s="854"/>
      <c r="GDS2" s="854"/>
      <c r="GDT2" s="854"/>
      <c r="GDU2" s="854"/>
      <c r="GDV2" s="854"/>
      <c r="GDW2" s="854"/>
      <c r="GDX2" s="854"/>
      <c r="GDY2" s="854"/>
      <c r="GDZ2" s="854"/>
      <c r="GEA2" s="854"/>
      <c r="GEB2" s="854"/>
      <c r="GEC2" s="854"/>
      <c r="GED2" s="854"/>
      <c r="GEE2" s="854"/>
      <c r="GEF2" s="854"/>
      <c r="GEG2" s="854"/>
      <c r="GEH2" s="854"/>
      <c r="GEI2" s="854"/>
      <c r="GEJ2" s="854"/>
      <c r="GEK2" s="854"/>
      <c r="GEL2" s="854"/>
      <c r="GEM2" s="854"/>
      <c r="GEN2" s="854"/>
      <c r="GEO2" s="854"/>
      <c r="GEP2" s="854"/>
      <c r="GEQ2" s="854"/>
      <c r="GER2" s="854"/>
      <c r="GES2" s="854"/>
      <c r="GET2" s="854"/>
      <c r="GEU2" s="854"/>
      <c r="GEV2" s="854"/>
      <c r="GEW2" s="854"/>
      <c r="GEX2" s="854"/>
      <c r="GEY2" s="854"/>
      <c r="GEZ2" s="854"/>
      <c r="GFA2" s="854"/>
      <c r="GFB2" s="854"/>
      <c r="GFC2" s="854"/>
      <c r="GFD2" s="854"/>
      <c r="GFE2" s="854"/>
      <c r="GFF2" s="854"/>
      <c r="GFG2" s="854"/>
      <c r="GFH2" s="854"/>
      <c r="GFI2" s="854"/>
      <c r="GFJ2" s="854"/>
      <c r="GFK2" s="854"/>
      <c r="GFL2" s="854"/>
      <c r="GFM2" s="854"/>
      <c r="GFN2" s="854"/>
      <c r="GFO2" s="854"/>
      <c r="GFP2" s="854"/>
      <c r="GFQ2" s="854"/>
      <c r="GFR2" s="854"/>
      <c r="GFS2" s="854"/>
      <c r="GFT2" s="854"/>
      <c r="GFU2" s="854"/>
      <c r="GFV2" s="854"/>
      <c r="GFW2" s="854"/>
      <c r="GFX2" s="854"/>
      <c r="GFY2" s="854"/>
      <c r="GFZ2" s="854"/>
      <c r="GGA2" s="854"/>
      <c r="GGB2" s="854"/>
      <c r="GGC2" s="854"/>
      <c r="GGD2" s="854"/>
      <c r="GGE2" s="854"/>
      <c r="GGF2" s="854"/>
      <c r="GGG2" s="854"/>
      <c r="GGH2" s="854"/>
      <c r="GGI2" s="854"/>
      <c r="GGJ2" s="854"/>
      <c r="GGK2" s="854"/>
      <c r="GGL2" s="854"/>
      <c r="GGM2" s="854"/>
      <c r="GGN2" s="854"/>
      <c r="GGO2" s="854"/>
      <c r="GGP2" s="854"/>
      <c r="GGQ2" s="854"/>
      <c r="GGR2" s="854"/>
      <c r="GGS2" s="854"/>
      <c r="GGT2" s="854"/>
      <c r="GGU2" s="854"/>
      <c r="GGV2" s="854"/>
      <c r="GGW2" s="854"/>
      <c r="GGX2" s="854"/>
      <c r="GGY2" s="854"/>
      <c r="GGZ2" s="854"/>
      <c r="GHA2" s="854"/>
      <c r="GHB2" s="854"/>
      <c r="GHC2" s="854"/>
      <c r="GHD2" s="854"/>
      <c r="GHE2" s="854"/>
      <c r="GHF2" s="854"/>
      <c r="GHG2" s="854"/>
      <c r="GHH2" s="854"/>
      <c r="GHI2" s="854"/>
      <c r="GHJ2" s="854"/>
      <c r="GHK2" s="854"/>
      <c r="GHL2" s="854"/>
      <c r="GHM2" s="854"/>
      <c r="GHN2" s="854"/>
      <c r="GHO2" s="854"/>
      <c r="GHP2" s="854"/>
      <c r="GHQ2" s="854"/>
      <c r="GHR2" s="854"/>
      <c r="GHS2" s="854"/>
      <c r="GHT2" s="854"/>
      <c r="GHU2" s="854"/>
      <c r="GHV2" s="854"/>
      <c r="GHW2" s="854"/>
      <c r="GHX2" s="854"/>
      <c r="GHY2" s="854"/>
      <c r="GHZ2" s="854"/>
      <c r="GIA2" s="854"/>
      <c r="GIB2" s="854"/>
      <c r="GIC2" s="854"/>
      <c r="GID2" s="854"/>
      <c r="GIE2" s="854"/>
      <c r="GIF2" s="854"/>
      <c r="GIG2" s="854"/>
      <c r="GIH2" s="854"/>
      <c r="GII2" s="854"/>
      <c r="GIJ2" s="854"/>
      <c r="GIK2" s="854"/>
      <c r="GIL2" s="854"/>
      <c r="GIM2" s="854"/>
      <c r="GIN2" s="854"/>
      <c r="GIO2" s="854"/>
      <c r="GIP2" s="854"/>
      <c r="GIQ2" s="854"/>
      <c r="GIR2" s="854"/>
      <c r="GIS2" s="854"/>
      <c r="GIT2" s="854"/>
      <c r="GIU2" s="854"/>
      <c r="GIV2" s="854"/>
      <c r="GIW2" s="854"/>
      <c r="GIX2" s="854"/>
      <c r="GIY2" s="854"/>
      <c r="GIZ2" s="854"/>
      <c r="GJA2" s="854"/>
      <c r="GJB2" s="854"/>
      <c r="GJC2" s="854"/>
      <c r="GJD2" s="854"/>
      <c r="GJE2" s="854"/>
      <c r="GJF2" s="854"/>
      <c r="GJG2" s="854"/>
      <c r="GJH2" s="854"/>
      <c r="GJI2" s="854"/>
      <c r="GJJ2" s="854"/>
      <c r="GJK2" s="854"/>
      <c r="GJL2" s="854"/>
      <c r="GJM2" s="854"/>
      <c r="GJN2" s="854"/>
      <c r="GJO2" s="854"/>
      <c r="GJP2" s="854"/>
      <c r="GJQ2" s="854"/>
      <c r="GJR2" s="854"/>
      <c r="GJS2" s="854"/>
      <c r="GJT2" s="854"/>
      <c r="GJU2" s="854"/>
      <c r="GJV2" s="854"/>
      <c r="GJW2" s="854"/>
      <c r="GJX2" s="854"/>
      <c r="GJY2" s="854"/>
      <c r="GJZ2" s="854"/>
      <c r="GKA2" s="854"/>
      <c r="GKB2" s="854"/>
      <c r="GKC2" s="854"/>
      <c r="GKD2" s="854"/>
      <c r="GKE2" s="854"/>
      <c r="GKF2" s="854"/>
      <c r="GKG2" s="854"/>
      <c r="GKH2" s="854"/>
      <c r="GKI2" s="854"/>
      <c r="GKJ2" s="854"/>
      <c r="GKK2" s="854"/>
      <c r="GKL2" s="854"/>
      <c r="GKM2" s="854"/>
      <c r="GKN2" s="854"/>
      <c r="GKO2" s="854"/>
      <c r="GKP2" s="854"/>
      <c r="GKQ2" s="854"/>
      <c r="GKR2" s="854"/>
      <c r="GKS2" s="854"/>
      <c r="GKT2" s="854"/>
      <c r="GKU2" s="854"/>
      <c r="GKV2" s="854"/>
      <c r="GKW2" s="854"/>
      <c r="GKX2" s="854"/>
      <c r="GKY2" s="854"/>
      <c r="GKZ2" s="854"/>
      <c r="GLA2" s="854"/>
      <c r="GLB2" s="854"/>
      <c r="GLC2" s="854"/>
      <c r="GLD2" s="854"/>
      <c r="GLE2" s="854"/>
      <c r="GLF2" s="854"/>
      <c r="GLG2" s="854"/>
      <c r="GLH2" s="854"/>
      <c r="GLI2" s="854"/>
      <c r="GLJ2" s="854"/>
      <c r="GLK2" s="854"/>
      <c r="GLL2" s="854"/>
      <c r="GLM2" s="854"/>
      <c r="GLN2" s="854"/>
      <c r="GLO2" s="854"/>
      <c r="GLP2" s="854"/>
      <c r="GLQ2" s="854"/>
      <c r="GLR2" s="854"/>
      <c r="GLS2" s="854"/>
      <c r="GLT2" s="854"/>
      <c r="GLU2" s="854"/>
      <c r="GLV2" s="854"/>
      <c r="GLW2" s="854"/>
      <c r="GLX2" s="854"/>
      <c r="GLY2" s="854"/>
      <c r="GLZ2" s="854"/>
      <c r="GMA2" s="854"/>
      <c r="GMB2" s="854"/>
      <c r="GMC2" s="854"/>
      <c r="GMD2" s="854"/>
      <c r="GME2" s="854"/>
      <c r="GMF2" s="854"/>
      <c r="GMG2" s="854"/>
      <c r="GMH2" s="854"/>
      <c r="GMI2" s="854"/>
      <c r="GMJ2" s="854"/>
      <c r="GMK2" s="854"/>
      <c r="GML2" s="854"/>
      <c r="GMM2" s="854"/>
      <c r="GMN2" s="854"/>
      <c r="GMO2" s="854"/>
      <c r="GMP2" s="854"/>
      <c r="GMQ2" s="854"/>
      <c r="GMR2" s="854"/>
      <c r="GMS2" s="854"/>
      <c r="GMT2" s="854"/>
      <c r="GMU2" s="854"/>
      <c r="GMV2" s="854"/>
      <c r="GMW2" s="854"/>
      <c r="GMX2" s="854"/>
      <c r="GMY2" s="854"/>
      <c r="GMZ2" s="854"/>
      <c r="GNA2" s="854"/>
      <c r="GNB2" s="854"/>
      <c r="GNC2" s="854"/>
      <c r="GND2" s="854"/>
      <c r="GNE2" s="854"/>
      <c r="GNF2" s="854"/>
      <c r="GNG2" s="854"/>
      <c r="GNH2" s="854"/>
      <c r="GNI2" s="854"/>
      <c r="GNJ2" s="854"/>
      <c r="GNK2" s="854"/>
      <c r="GNL2" s="854"/>
      <c r="GNM2" s="854"/>
      <c r="GNN2" s="854"/>
      <c r="GNO2" s="854"/>
      <c r="GNP2" s="854"/>
      <c r="GNQ2" s="854"/>
      <c r="GNR2" s="854"/>
      <c r="GNS2" s="854"/>
      <c r="GNT2" s="854"/>
      <c r="GNU2" s="854"/>
      <c r="GNV2" s="854"/>
      <c r="GNW2" s="854"/>
      <c r="GNX2" s="854"/>
      <c r="GNY2" s="854"/>
      <c r="GNZ2" s="854"/>
      <c r="GOA2" s="854"/>
      <c r="GOB2" s="854"/>
      <c r="GOC2" s="854"/>
      <c r="GOD2" s="854"/>
      <c r="GOE2" s="854"/>
      <c r="GOF2" s="854"/>
      <c r="GOG2" s="854"/>
      <c r="GOH2" s="854"/>
      <c r="GOI2" s="854"/>
      <c r="GOJ2" s="854"/>
      <c r="GOK2" s="854"/>
      <c r="GOL2" s="854"/>
      <c r="GOM2" s="854"/>
      <c r="GON2" s="854"/>
      <c r="GOO2" s="854"/>
      <c r="GOP2" s="854"/>
      <c r="GOQ2" s="854"/>
      <c r="GOR2" s="854"/>
      <c r="GOS2" s="854"/>
      <c r="GOT2" s="854"/>
      <c r="GOU2" s="854"/>
      <c r="GOV2" s="854"/>
      <c r="GOW2" s="854"/>
      <c r="GOX2" s="854"/>
      <c r="GOY2" s="854"/>
      <c r="GOZ2" s="854"/>
      <c r="GPA2" s="854"/>
      <c r="GPB2" s="854"/>
      <c r="GPC2" s="854"/>
      <c r="GPD2" s="854"/>
      <c r="GPE2" s="854"/>
      <c r="GPF2" s="854"/>
      <c r="GPG2" s="854"/>
      <c r="GPH2" s="854"/>
      <c r="GPI2" s="854"/>
      <c r="GPJ2" s="854"/>
      <c r="GPK2" s="854"/>
      <c r="GPL2" s="854"/>
      <c r="GPM2" s="854"/>
      <c r="GPN2" s="854"/>
      <c r="GPO2" s="854"/>
      <c r="GPP2" s="854"/>
      <c r="GPQ2" s="854"/>
      <c r="GPR2" s="854"/>
      <c r="GPS2" s="854"/>
      <c r="GPT2" s="854"/>
      <c r="GPU2" s="854"/>
      <c r="GPV2" s="854"/>
      <c r="GPW2" s="854"/>
      <c r="GPX2" s="854"/>
      <c r="GPY2" s="854"/>
      <c r="GPZ2" s="854"/>
      <c r="GQA2" s="854"/>
      <c r="GQB2" s="854"/>
      <c r="GQC2" s="854"/>
      <c r="GQD2" s="854"/>
      <c r="GQE2" s="854"/>
      <c r="GQF2" s="854"/>
      <c r="GQG2" s="854"/>
      <c r="GQH2" s="854"/>
      <c r="GQI2" s="854"/>
      <c r="GQJ2" s="854"/>
      <c r="GQK2" s="854"/>
      <c r="GQL2" s="854"/>
      <c r="GQM2" s="854"/>
      <c r="GQN2" s="854"/>
      <c r="GQO2" s="854"/>
      <c r="GQP2" s="854"/>
      <c r="GQQ2" s="854"/>
      <c r="GQR2" s="854"/>
      <c r="GQS2" s="854"/>
      <c r="GQT2" s="854"/>
      <c r="GQU2" s="854"/>
      <c r="GQV2" s="854"/>
      <c r="GQW2" s="854"/>
      <c r="GQX2" s="854"/>
      <c r="GQY2" s="854"/>
      <c r="GQZ2" s="854"/>
      <c r="GRA2" s="854"/>
      <c r="GRB2" s="854"/>
      <c r="GRC2" s="854"/>
      <c r="GRD2" s="854"/>
      <c r="GRE2" s="854"/>
      <c r="GRF2" s="854"/>
      <c r="GRG2" s="854"/>
      <c r="GRH2" s="854"/>
      <c r="GRI2" s="854"/>
      <c r="GRJ2" s="854"/>
      <c r="GRK2" s="854"/>
      <c r="GRL2" s="854"/>
      <c r="GRM2" s="854"/>
      <c r="GRN2" s="854"/>
      <c r="GRO2" s="854"/>
      <c r="GRP2" s="854"/>
      <c r="GRQ2" s="854"/>
      <c r="GRR2" s="854"/>
      <c r="GRS2" s="854"/>
      <c r="GRT2" s="854"/>
      <c r="GRU2" s="854"/>
      <c r="GRV2" s="854"/>
      <c r="GRW2" s="854"/>
      <c r="GRX2" s="854"/>
      <c r="GRY2" s="854"/>
      <c r="GRZ2" s="854"/>
      <c r="GSA2" s="854"/>
      <c r="GSB2" s="854"/>
      <c r="GSC2" s="854"/>
      <c r="GSD2" s="854"/>
      <c r="GSE2" s="854"/>
      <c r="GSF2" s="854"/>
      <c r="GSG2" s="854"/>
      <c r="GSH2" s="854"/>
      <c r="GSI2" s="854"/>
      <c r="GSJ2" s="854"/>
      <c r="GSK2" s="854"/>
      <c r="GSL2" s="854"/>
      <c r="GSM2" s="854"/>
      <c r="GSN2" s="854"/>
      <c r="GSO2" s="854"/>
      <c r="GSP2" s="854"/>
      <c r="GSQ2" s="854"/>
      <c r="GSR2" s="854"/>
      <c r="GSS2" s="854"/>
      <c r="GST2" s="854"/>
      <c r="GSU2" s="854"/>
      <c r="GSV2" s="854"/>
      <c r="GSW2" s="854"/>
      <c r="GSX2" s="854"/>
      <c r="GSY2" s="854"/>
      <c r="GSZ2" s="854"/>
      <c r="GTA2" s="854"/>
      <c r="GTB2" s="854"/>
      <c r="GTC2" s="854"/>
      <c r="GTD2" s="854"/>
      <c r="GTE2" s="854"/>
      <c r="GTF2" s="854"/>
      <c r="GTG2" s="854"/>
      <c r="GTH2" s="854"/>
      <c r="GTI2" s="854"/>
      <c r="GTJ2" s="854"/>
      <c r="GTK2" s="854"/>
      <c r="GTL2" s="854"/>
      <c r="GTM2" s="854"/>
      <c r="GTN2" s="854"/>
      <c r="GTO2" s="854"/>
      <c r="GTP2" s="854"/>
      <c r="GTQ2" s="854"/>
      <c r="GTR2" s="854"/>
      <c r="GTS2" s="854"/>
      <c r="GTT2" s="854"/>
      <c r="GTU2" s="854"/>
      <c r="GTV2" s="854"/>
      <c r="GTW2" s="854"/>
      <c r="GTX2" s="854"/>
      <c r="GTY2" s="854"/>
      <c r="GTZ2" s="854"/>
      <c r="GUA2" s="854"/>
      <c r="GUB2" s="854"/>
      <c r="GUC2" s="854"/>
      <c r="GUD2" s="854"/>
      <c r="GUE2" s="854"/>
      <c r="GUF2" s="854"/>
      <c r="GUG2" s="854"/>
      <c r="GUH2" s="854"/>
      <c r="GUI2" s="854"/>
      <c r="GUJ2" s="854"/>
      <c r="GUK2" s="854"/>
      <c r="GUL2" s="854"/>
      <c r="GUM2" s="854"/>
      <c r="GUN2" s="854"/>
      <c r="GUO2" s="854"/>
      <c r="GUP2" s="854"/>
      <c r="GUQ2" s="854"/>
      <c r="GUR2" s="854"/>
      <c r="GUS2" s="854"/>
      <c r="GUT2" s="854"/>
      <c r="GUU2" s="854"/>
      <c r="GUV2" s="854"/>
      <c r="GUW2" s="854"/>
      <c r="GUX2" s="854"/>
      <c r="GUY2" s="854"/>
      <c r="GUZ2" s="854"/>
      <c r="GVA2" s="854"/>
      <c r="GVB2" s="854"/>
      <c r="GVC2" s="854"/>
      <c r="GVD2" s="854"/>
      <c r="GVE2" s="854"/>
      <c r="GVF2" s="854"/>
      <c r="GVG2" s="854"/>
      <c r="GVH2" s="854"/>
      <c r="GVI2" s="854"/>
      <c r="GVJ2" s="854"/>
      <c r="GVK2" s="854"/>
      <c r="GVL2" s="854"/>
      <c r="GVM2" s="854"/>
      <c r="GVN2" s="854"/>
      <c r="GVO2" s="854"/>
      <c r="GVP2" s="854"/>
      <c r="GVQ2" s="854"/>
      <c r="GVR2" s="854"/>
      <c r="GVS2" s="854"/>
      <c r="GVT2" s="854"/>
      <c r="GVU2" s="854"/>
      <c r="GVV2" s="854"/>
      <c r="GVW2" s="854"/>
      <c r="GVX2" s="854"/>
      <c r="GVY2" s="854"/>
      <c r="GVZ2" s="854"/>
      <c r="GWA2" s="854"/>
      <c r="GWB2" s="854"/>
      <c r="GWC2" s="854"/>
      <c r="GWD2" s="854"/>
      <c r="GWE2" s="854"/>
      <c r="GWF2" s="854"/>
      <c r="GWG2" s="854"/>
      <c r="GWH2" s="854"/>
      <c r="GWI2" s="854"/>
      <c r="GWJ2" s="854"/>
      <c r="GWK2" s="854"/>
      <c r="GWL2" s="854"/>
      <c r="GWM2" s="854"/>
      <c r="GWN2" s="854"/>
      <c r="GWO2" s="854"/>
      <c r="GWP2" s="854"/>
      <c r="GWQ2" s="854"/>
      <c r="GWR2" s="854"/>
      <c r="GWS2" s="854"/>
      <c r="GWT2" s="854"/>
      <c r="GWU2" s="854"/>
      <c r="GWV2" s="854"/>
      <c r="GWW2" s="854"/>
      <c r="GWX2" s="854"/>
      <c r="GWY2" s="854"/>
      <c r="GWZ2" s="854"/>
      <c r="GXA2" s="854"/>
      <c r="GXB2" s="854"/>
      <c r="GXC2" s="854"/>
      <c r="GXD2" s="854"/>
      <c r="GXE2" s="854"/>
      <c r="GXF2" s="854"/>
      <c r="GXG2" s="854"/>
      <c r="GXH2" s="854"/>
      <c r="GXI2" s="854"/>
      <c r="GXJ2" s="854"/>
      <c r="GXK2" s="854"/>
      <c r="GXL2" s="854"/>
      <c r="GXM2" s="854"/>
      <c r="GXN2" s="854"/>
      <c r="GXO2" s="854"/>
      <c r="GXP2" s="854"/>
      <c r="GXQ2" s="854"/>
      <c r="GXR2" s="854"/>
      <c r="GXS2" s="854"/>
      <c r="GXT2" s="854"/>
      <c r="GXU2" s="854"/>
      <c r="GXV2" s="854"/>
      <c r="GXW2" s="854"/>
      <c r="GXX2" s="854"/>
      <c r="GXY2" s="854"/>
      <c r="GXZ2" s="854"/>
      <c r="GYA2" s="854"/>
      <c r="GYB2" s="854"/>
      <c r="GYC2" s="854"/>
      <c r="GYD2" s="854"/>
      <c r="GYE2" s="854"/>
      <c r="GYF2" s="854"/>
      <c r="GYG2" s="854"/>
      <c r="GYH2" s="854"/>
      <c r="GYI2" s="854"/>
      <c r="GYJ2" s="854"/>
      <c r="GYK2" s="854"/>
      <c r="GYL2" s="854"/>
      <c r="GYM2" s="854"/>
      <c r="GYN2" s="854"/>
      <c r="GYO2" s="854"/>
      <c r="GYP2" s="854"/>
      <c r="GYQ2" s="854"/>
      <c r="GYR2" s="854"/>
      <c r="GYS2" s="854"/>
      <c r="GYT2" s="854"/>
      <c r="GYU2" s="854"/>
      <c r="GYV2" s="854"/>
      <c r="GYW2" s="854"/>
      <c r="GYX2" s="854"/>
      <c r="GYY2" s="854"/>
      <c r="GYZ2" s="854"/>
      <c r="GZA2" s="854"/>
      <c r="GZB2" s="854"/>
      <c r="GZC2" s="854"/>
      <c r="GZD2" s="854"/>
      <c r="GZE2" s="854"/>
      <c r="GZF2" s="854"/>
      <c r="GZG2" s="854"/>
      <c r="GZH2" s="854"/>
      <c r="GZI2" s="854"/>
      <c r="GZJ2" s="854"/>
      <c r="GZK2" s="854"/>
      <c r="GZL2" s="854"/>
      <c r="GZM2" s="854"/>
      <c r="GZN2" s="854"/>
      <c r="GZO2" s="854"/>
      <c r="GZP2" s="854"/>
      <c r="GZQ2" s="854"/>
      <c r="GZR2" s="854"/>
      <c r="GZS2" s="854"/>
      <c r="GZT2" s="854"/>
      <c r="GZU2" s="854"/>
      <c r="GZV2" s="854"/>
      <c r="GZW2" s="854"/>
      <c r="GZX2" s="854"/>
      <c r="GZY2" s="854"/>
      <c r="GZZ2" s="854"/>
      <c r="HAA2" s="854"/>
      <c r="HAB2" s="854"/>
      <c r="HAC2" s="854"/>
      <c r="HAD2" s="854"/>
      <c r="HAE2" s="854"/>
      <c r="HAF2" s="854"/>
      <c r="HAG2" s="854"/>
      <c r="HAH2" s="854"/>
      <c r="HAI2" s="854"/>
      <c r="HAJ2" s="854"/>
      <c r="HAK2" s="854"/>
      <c r="HAL2" s="854"/>
      <c r="HAM2" s="854"/>
      <c r="HAN2" s="854"/>
      <c r="HAO2" s="854"/>
      <c r="HAP2" s="854"/>
      <c r="HAQ2" s="854"/>
      <c r="HAR2" s="854"/>
      <c r="HAS2" s="854"/>
      <c r="HAT2" s="854"/>
      <c r="HAU2" s="854"/>
      <c r="HAV2" s="854"/>
      <c r="HAW2" s="854"/>
      <c r="HAX2" s="854"/>
      <c r="HAY2" s="854"/>
      <c r="HAZ2" s="854"/>
      <c r="HBA2" s="854"/>
      <c r="HBB2" s="854"/>
      <c r="HBC2" s="854"/>
      <c r="HBD2" s="854"/>
      <c r="HBE2" s="854"/>
      <c r="HBF2" s="854"/>
      <c r="HBG2" s="854"/>
      <c r="HBH2" s="854"/>
      <c r="HBI2" s="854"/>
      <c r="HBJ2" s="854"/>
      <c r="HBK2" s="854"/>
      <c r="HBL2" s="854"/>
      <c r="HBM2" s="854"/>
      <c r="HBN2" s="854"/>
      <c r="HBO2" s="854"/>
      <c r="HBP2" s="854"/>
      <c r="HBQ2" s="854"/>
      <c r="HBR2" s="854"/>
      <c r="HBS2" s="854"/>
      <c r="HBT2" s="854"/>
      <c r="HBU2" s="854"/>
      <c r="HBV2" s="854"/>
      <c r="HBW2" s="854"/>
      <c r="HBX2" s="854"/>
      <c r="HBY2" s="854"/>
      <c r="HBZ2" s="854"/>
      <c r="HCA2" s="854"/>
      <c r="HCB2" s="854"/>
      <c r="HCC2" s="854"/>
      <c r="HCD2" s="854"/>
      <c r="HCE2" s="854"/>
      <c r="HCF2" s="854"/>
      <c r="HCG2" s="854"/>
      <c r="HCH2" s="854"/>
      <c r="HCI2" s="854"/>
      <c r="HCJ2" s="854"/>
      <c r="HCK2" s="854"/>
      <c r="HCL2" s="854"/>
      <c r="HCM2" s="854"/>
      <c r="HCN2" s="854"/>
      <c r="HCO2" s="854"/>
      <c r="HCP2" s="854"/>
      <c r="HCQ2" s="854"/>
      <c r="HCR2" s="854"/>
      <c r="HCS2" s="854"/>
      <c r="HCT2" s="854"/>
      <c r="HCU2" s="854"/>
      <c r="HCV2" s="854"/>
      <c r="HCW2" s="854"/>
      <c r="HCX2" s="854"/>
      <c r="HCY2" s="854"/>
      <c r="HCZ2" s="854"/>
      <c r="HDA2" s="854"/>
      <c r="HDB2" s="854"/>
      <c r="HDC2" s="854"/>
      <c r="HDD2" s="854"/>
      <c r="HDE2" s="854"/>
      <c r="HDF2" s="854"/>
      <c r="HDG2" s="854"/>
      <c r="HDH2" s="854"/>
      <c r="HDI2" s="854"/>
      <c r="HDJ2" s="854"/>
      <c r="HDK2" s="854"/>
      <c r="HDL2" s="854"/>
      <c r="HDM2" s="854"/>
      <c r="HDN2" s="854"/>
      <c r="HDO2" s="854"/>
      <c r="HDP2" s="854"/>
      <c r="HDQ2" s="854"/>
      <c r="HDR2" s="854"/>
      <c r="HDS2" s="854"/>
      <c r="HDT2" s="854"/>
      <c r="HDU2" s="854"/>
      <c r="HDV2" s="854"/>
      <c r="HDW2" s="854"/>
      <c r="HDX2" s="854"/>
      <c r="HDY2" s="854"/>
      <c r="HDZ2" s="854"/>
      <c r="HEA2" s="854"/>
      <c r="HEB2" s="854"/>
      <c r="HEC2" s="854"/>
      <c r="HED2" s="854"/>
      <c r="HEE2" s="854"/>
      <c r="HEF2" s="854"/>
      <c r="HEG2" s="854"/>
      <c r="HEH2" s="854"/>
      <c r="HEI2" s="854"/>
      <c r="HEJ2" s="854"/>
      <c r="HEK2" s="854"/>
      <c r="HEL2" s="854"/>
      <c r="HEM2" s="854"/>
      <c r="HEN2" s="854"/>
      <c r="HEO2" s="854"/>
      <c r="HEP2" s="854"/>
      <c r="HEQ2" s="854"/>
      <c r="HER2" s="854"/>
      <c r="HES2" s="854"/>
      <c r="HET2" s="854"/>
      <c r="HEU2" s="854"/>
      <c r="HEV2" s="854"/>
      <c r="HEW2" s="854"/>
      <c r="HEX2" s="854"/>
      <c r="HEY2" s="854"/>
      <c r="HEZ2" s="854"/>
      <c r="HFA2" s="854"/>
      <c r="HFB2" s="854"/>
      <c r="HFC2" s="854"/>
      <c r="HFD2" s="854"/>
      <c r="HFE2" s="854"/>
      <c r="HFF2" s="854"/>
      <c r="HFG2" s="854"/>
      <c r="HFH2" s="854"/>
      <c r="HFI2" s="854"/>
      <c r="HFJ2" s="854"/>
      <c r="HFK2" s="854"/>
      <c r="HFL2" s="854"/>
      <c r="HFM2" s="854"/>
      <c r="HFN2" s="854"/>
      <c r="HFO2" s="854"/>
      <c r="HFP2" s="854"/>
      <c r="HFQ2" s="854"/>
      <c r="HFR2" s="854"/>
      <c r="HFS2" s="854"/>
      <c r="HFT2" s="854"/>
      <c r="HFU2" s="854"/>
      <c r="HFV2" s="854"/>
      <c r="HFW2" s="854"/>
      <c r="HFX2" s="854"/>
      <c r="HFY2" s="854"/>
      <c r="HFZ2" s="854"/>
      <c r="HGA2" s="854"/>
      <c r="HGB2" s="854"/>
      <c r="HGC2" s="854"/>
      <c r="HGD2" s="854"/>
      <c r="HGE2" s="854"/>
      <c r="HGF2" s="854"/>
      <c r="HGG2" s="854"/>
      <c r="HGH2" s="854"/>
      <c r="HGI2" s="854"/>
      <c r="HGJ2" s="854"/>
      <c r="HGK2" s="854"/>
      <c r="HGL2" s="854"/>
      <c r="HGM2" s="854"/>
      <c r="HGN2" s="854"/>
      <c r="HGO2" s="854"/>
      <c r="HGP2" s="854"/>
      <c r="HGQ2" s="854"/>
      <c r="HGR2" s="854"/>
      <c r="HGS2" s="854"/>
      <c r="HGT2" s="854"/>
      <c r="HGU2" s="854"/>
      <c r="HGV2" s="854"/>
      <c r="HGW2" s="854"/>
      <c r="HGX2" s="854"/>
      <c r="HGY2" s="854"/>
      <c r="HGZ2" s="854"/>
      <c r="HHA2" s="854"/>
      <c r="HHB2" s="854"/>
      <c r="HHC2" s="854"/>
      <c r="HHD2" s="854"/>
      <c r="HHE2" s="854"/>
      <c r="HHF2" s="854"/>
      <c r="HHG2" s="854"/>
      <c r="HHH2" s="854"/>
      <c r="HHI2" s="854"/>
      <c r="HHJ2" s="854"/>
      <c r="HHK2" s="854"/>
      <c r="HHL2" s="854"/>
      <c r="HHM2" s="854"/>
      <c r="HHN2" s="854"/>
      <c r="HHO2" s="854"/>
      <c r="HHP2" s="854"/>
      <c r="HHQ2" s="854"/>
      <c r="HHR2" s="854"/>
      <c r="HHS2" s="854"/>
      <c r="HHT2" s="854"/>
      <c r="HHU2" s="854"/>
      <c r="HHV2" s="854"/>
      <c r="HHW2" s="854"/>
      <c r="HHX2" s="854"/>
      <c r="HHY2" s="854"/>
      <c r="HHZ2" s="854"/>
      <c r="HIA2" s="854"/>
      <c r="HIB2" s="854"/>
      <c r="HIC2" s="854"/>
      <c r="HID2" s="854"/>
      <c r="HIE2" s="854"/>
      <c r="HIF2" s="854"/>
      <c r="HIG2" s="854"/>
      <c r="HIH2" s="854"/>
      <c r="HII2" s="854"/>
      <c r="HIJ2" s="854"/>
      <c r="HIK2" s="854"/>
      <c r="HIL2" s="854"/>
      <c r="HIM2" s="854"/>
      <c r="HIN2" s="854"/>
      <c r="HIO2" s="854"/>
      <c r="HIP2" s="854"/>
      <c r="HIQ2" s="854"/>
      <c r="HIR2" s="854"/>
      <c r="HIS2" s="854"/>
      <c r="HIT2" s="854"/>
      <c r="HIU2" s="854"/>
      <c r="HIV2" s="854"/>
      <c r="HIW2" s="854"/>
      <c r="HIX2" s="854"/>
      <c r="HIY2" s="854"/>
      <c r="HIZ2" s="854"/>
      <c r="HJA2" s="854"/>
      <c r="HJB2" s="854"/>
      <c r="HJC2" s="854"/>
      <c r="HJD2" s="854"/>
      <c r="HJE2" s="854"/>
      <c r="HJF2" s="854"/>
      <c r="HJG2" s="854"/>
      <c r="HJH2" s="854"/>
      <c r="HJI2" s="854"/>
      <c r="HJJ2" s="854"/>
      <c r="HJK2" s="854"/>
      <c r="HJL2" s="854"/>
      <c r="HJM2" s="854"/>
      <c r="HJN2" s="854"/>
      <c r="HJO2" s="854"/>
      <c r="HJP2" s="854"/>
      <c r="HJQ2" s="854"/>
      <c r="HJR2" s="854"/>
      <c r="HJS2" s="854"/>
      <c r="HJT2" s="854"/>
      <c r="HJU2" s="854"/>
      <c r="HJV2" s="854"/>
      <c r="HJW2" s="854"/>
      <c r="HJX2" s="854"/>
      <c r="HJY2" s="854"/>
      <c r="HJZ2" s="854"/>
      <c r="HKA2" s="854"/>
      <c r="HKB2" s="854"/>
      <c r="HKC2" s="854"/>
      <c r="HKD2" s="854"/>
      <c r="HKE2" s="854"/>
      <c r="HKF2" s="854"/>
      <c r="HKG2" s="854"/>
      <c r="HKH2" s="854"/>
      <c r="HKI2" s="854"/>
      <c r="HKJ2" s="854"/>
      <c r="HKK2" s="854"/>
      <c r="HKL2" s="854"/>
      <c r="HKM2" s="854"/>
      <c r="HKN2" s="854"/>
      <c r="HKO2" s="854"/>
      <c r="HKP2" s="854"/>
      <c r="HKQ2" s="854"/>
      <c r="HKR2" s="854"/>
      <c r="HKS2" s="854"/>
      <c r="HKT2" s="854"/>
      <c r="HKU2" s="854"/>
      <c r="HKV2" s="854"/>
      <c r="HKW2" s="854"/>
      <c r="HKX2" s="854"/>
      <c r="HKY2" s="854"/>
      <c r="HKZ2" s="854"/>
      <c r="HLA2" s="854"/>
      <c r="HLB2" s="854"/>
      <c r="HLC2" s="854"/>
      <c r="HLD2" s="854"/>
      <c r="HLE2" s="854"/>
      <c r="HLF2" s="854"/>
      <c r="HLG2" s="854"/>
      <c r="HLH2" s="854"/>
      <c r="HLI2" s="854"/>
      <c r="HLJ2" s="854"/>
      <c r="HLK2" s="854"/>
      <c r="HLL2" s="854"/>
      <c r="HLM2" s="854"/>
      <c r="HLN2" s="854"/>
      <c r="HLO2" s="854"/>
      <c r="HLP2" s="854"/>
      <c r="HLQ2" s="854"/>
      <c r="HLR2" s="854"/>
      <c r="HLS2" s="854"/>
      <c r="HLT2" s="854"/>
      <c r="HLU2" s="854"/>
      <c r="HLV2" s="854"/>
      <c r="HLW2" s="854"/>
      <c r="HLX2" s="854"/>
      <c r="HLY2" s="854"/>
      <c r="HLZ2" s="854"/>
      <c r="HMA2" s="854"/>
      <c r="HMB2" s="854"/>
      <c r="HMC2" s="854"/>
      <c r="HMD2" s="854"/>
      <c r="HME2" s="854"/>
      <c r="HMF2" s="854"/>
      <c r="HMG2" s="854"/>
      <c r="HMH2" s="854"/>
      <c r="HMI2" s="854"/>
      <c r="HMJ2" s="854"/>
      <c r="HMK2" s="854"/>
      <c r="HML2" s="854"/>
      <c r="HMM2" s="854"/>
      <c r="HMN2" s="854"/>
      <c r="HMO2" s="854"/>
      <c r="HMP2" s="854"/>
      <c r="HMQ2" s="854"/>
      <c r="HMR2" s="854"/>
      <c r="HMS2" s="854"/>
      <c r="HMT2" s="854"/>
      <c r="HMU2" s="854"/>
      <c r="HMV2" s="854"/>
      <c r="HMW2" s="854"/>
      <c r="HMX2" s="854"/>
      <c r="HMY2" s="854"/>
      <c r="HMZ2" s="854"/>
      <c r="HNA2" s="854"/>
      <c r="HNB2" s="854"/>
      <c r="HNC2" s="854"/>
      <c r="HND2" s="854"/>
      <c r="HNE2" s="854"/>
      <c r="HNF2" s="854"/>
      <c r="HNG2" s="854"/>
      <c r="HNH2" s="854"/>
      <c r="HNI2" s="854"/>
      <c r="HNJ2" s="854"/>
      <c r="HNK2" s="854"/>
      <c r="HNL2" s="854"/>
      <c r="HNM2" s="854"/>
      <c r="HNN2" s="854"/>
      <c r="HNO2" s="854"/>
      <c r="HNP2" s="854"/>
      <c r="HNQ2" s="854"/>
      <c r="HNR2" s="854"/>
      <c r="HNS2" s="854"/>
      <c r="HNT2" s="854"/>
      <c r="HNU2" s="854"/>
      <c r="HNV2" s="854"/>
      <c r="HNW2" s="854"/>
      <c r="HNX2" s="854"/>
      <c r="HNY2" s="854"/>
      <c r="HNZ2" s="854"/>
      <c r="HOA2" s="854"/>
      <c r="HOB2" s="854"/>
      <c r="HOC2" s="854"/>
      <c r="HOD2" s="854"/>
      <c r="HOE2" s="854"/>
      <c r="HOF2" s="854"/>
      <c r="HOG2" s="854"/>
      <c r="HOH2" s="854"/>
      <c r="HOI2" s="854"/>
      <c r="HOJ2" s="854"/>
      <c r="HOK2" s="854"/>
      <c r="HOL2" s="854"/>
      <c r="HOM2" s="854"/>
      <c r="HON2" s="854"/>
      <c r="HOO2" s="854"/>
      <c r="HOP2" s="854"/>
      <c r="HOQ2" s="854"/>
      <c r="HOR2" s="854"/>
      <c r="HOS2" s="854"/>
      <c r="HOT2" s="854"/>
      <c r="HOU2" s="854"/>
      <c r="HOV2" s="854"/>
      <c r="HOW2" s="854"/>
      <c r="HOX2" s="854"/>
      <c r="HOY2" s="854"/>
      <c r="HOZ2" s="854"/>
      <c r="HPA2" s="854"/>
      <c r="HPB2" s="854"/>
      <c r="HPC2" s="854"/>
      <c r="HPD2" s="854"/>
      <c r="HPE2" s="854"/>
      <c r="HPF2" s="854"/>
      <c r="HPG2" s="854"/>
      <c r="HPH2" s="854"/>
      <c r="HPI2" s="854"/>
      <c r="HPJ2" s="854"/>
      <c r="HPK2" s="854"/>
      <c r="HPL2" s="854"/>
      <c r="HPM2" s="854"/>
      <c r="HPN2" s="854"/>
      <c r="HPO2" s="854"/>
      <c r="HPP2" s="854"/>
      <c r="HPQ2" s="854"/>
      <c r="HPR2" s="854"/>
      <c r="HPS2" s="854"/>
      <c r="HPT2" s="854"/>
      <c r="HPU2" s="854"/>
      <c r="HPV2" s="854"/>
      <c r="HPW2" s="854"/>
      <c r="HPX2" s="854"/>
      <c r="HPY2" s="854"/>
      <c r="HPZ2" s="854"/>
      <c r="HQA2" s="854"/>
      <c r="HQB2" s="854"/>
      <c r="HQC2" s="854"/>
      <c r="HQD2" s="854"/>
      <c r="HQE2" s="854"/>
      <c r="HQF2" s="854"/>
      <c r="HQG2" s="854"/>
      <c r="HQH2" s="854"/>
      <c r="HQI2" s="854"/>
      <c r="HQJ2" s="854"/>
      <c r="HQK2" s="854"/>
      <c r="HQL2" s="854"/>
      <c r="HQM2" s="854"/>
      <c r="HQN2" s="854"/>
      <c r="HQO2" s="854"/>
      <c r="HQP2" s="854"/>
      <c r="HQQ2" s="854"/>
      <c r="HQR2" s="854"/>
      <c r="HQS2" s="854"/>
      <c r="HQT2" s="854"/>
      <c r="HQU2" s="854"/>
      <c r="HQV2" s="854"/>
      <c r="HQW2" s="854"/>
      <c r="HQX2" s="854"/>
      <c r="HQY2" s="854"/>
      <c r="HQZ2" s="854"/>
      <c r="HRA2" s="854"/>
      <c r="HRB2" s="854"/>
      <c r="HRC2" s="854"/>
      <c r="HRD2" s="854"/>
      <c r="HRE2" s="854"/>
      <c r="HRF2" s="854"/>
      <c r="HRG2" s="854"/>
      <c r="HRH2" s="854"/>
      <c r="HRI2" s="854"/>
      <c r="HRJ2" s="854"/>
      <c r="HRK2" s="854"/>
      <c r="HRL2" s="854"/>
      <c r="HRM2" s="854"/>
      <c r="HRN2" s="854"/>
      <c r="HRO2" s="854"/>
      <c r="HRP2" s="854"/>
      <c r="HRQ2" s="854"/>
      <c r="HRR2" s="854"/>
      <c r="HRS2" s="854"/>
      <c r="HRT2" s="854"/>
      <c r="HRU2" s="854"/>
      <c r="HRV2" s="854"/>
      <c r="HRW2" s="854"/>
      <c r="HRX2" s="854"/>
      <c r="HRY2" s="854"/>
      <c r="HRZ2" s="854"/>
      <c r="HSA2" s="854"/>
      <c r="HSB2" s="854"/>
      <c r="HSC2" s="854"/>
      <c r="HSD2" s="854"/>
      <c r="HSE2" s="854"/>
      <c r="HSF2" s="854"/>
      <c r="HSG2" s="854"/>
      <c r="HSH2" s="854"/>
      <c r="HSI2" s="854"/>
      <c r="HSJ2" s="854"/>
      <c r="HSK2" s="854"/>
      <c r="HSL2" s="854"/>
      <c r="HSM2" s="854"/>
      <c r="HSN2" s="854"/>
      <c r="HSO2" s="854"/>
      <c r="HSP2" s="854"/>
      <c r="HSQ2" s="854"/>
      <c r="HSR2" s="854"/>
      <c r="HSS2" s="854"/>
      <c r="HST2" s="854"/>
      <c r="HSU2" s="854"/>
      <c r="HSV2" s="854"/>
      <c r="HSW2" s="854"/>
      <c r="HSX2" s="854"/>
      <c r="HSY2" s="854"/>
      <c r="HSZ2" s="854"/>
      <c r="HTA2" s="854"/>
      <c r="HTB2" s="854"/>
      <c r="HTC2" s="854"/>
      <c r="HTD2" s="854"/>
      <c r="HTE2" s="854"/>
      <c r="HTF2" s="854"/>
      <c r="HTG2" s="854"/>
      <c r="HTH2" s="854"/>
      <c r="HTI2" s="854"/>
      <c r="HTJ2" s="854"/>
      <c r="HTK2" s="854"/>
      <c r="HTL2" s="854"/>
      <c r="HTM2" s="854"/>
      <c r="HTN2" s="854"/>
      <c r="HTO2" s="854"/>
      <c r="HTP2" s="854"/>
      <c r="HTQ2" s="854"/>
      <c r="HTR2" s="854"/>
      <c r="HTS2" s="854"/>
      <c r="HTT2" s="854"/>
      <c r="HTU2" s="854"/>
      <c r="HTV2" s="854"/>
      <c r="HTW2" s="854"/>
      <c r="HTX2" s="854"/>
      <c r="HTY2" s="854"/>
      <c r="HTZ2" s="854"/>
      <c r="HUA2" s="854"/>
      <c r="HUB2" s="854"/>
      <c r="HUC2" s="854"/>
      <c r="HUD2" s="854"/>
      <c r="HUE2" s="854"/>
      <c r="HUF2" s="854"/>
      <c r="HUG2" s="854"/>
      <c r="HUH2" s="854"/>
      <c r="HUI2" s="854"/>
      <c r="HUJ2" s="854"/>
      <c r="HUK2" s="854"/>
      <c r="HUL2" s="854"/>
      <c r="HUM2" s="854"/>
      <c r="HUN2" s="854"/>
      <c r="HUO2" s="854"/>
      <c r="HUP2" s="854"/>
      <c r="HUQ2" s="854"/>
      <c r="HUR2" s="854"/>
      <c r="HUS2" s="854"/>
      <c r="HUT2" s="854"/>
      <c r="HUU2" s="854"/>
      <c r="HUV2" s="854"/>
      <c r="HUW2" s="854"/>
      <c r="HUX2" s="854"/>
      <c r="HUY2" s="854"/>
      <c r="HUZ2" s="854"/>
      <c r="HVA2" s="854"/>
      <c r="HVB2" s="854"/>
      <c r="HVC2" s="854"/>
      <c r="HVD2" s="854"/>
      <c r="HVE2" s="854"/>
      <c r="HVF2" s="854"/>
      <c r="HVG2" s="854"/>
      <c r="HVH2" s="854"/>
      <c r="HVI2" s="854"/>
      <c r="HVJ2" s="854"/>
      <c r="HVK2" s="854"/>
      <c r="HVL2" s="854"/>
      <c r="HVM2" s="854"/>
      <c r="HVN2" s="854"/>
      <c r="HVO2" s="854"/>
      <c r="HVP2" s="854"/>
      <c r="HVQ2" s="854"/>
      <c r="HVR2" s="854"/>
      <c r="HVS2" s="854"/>
      <c r="HVT2" s="854"/>
      <c r="HVU2" s="854"/>
      <c r="HVV2" s="854"/>
      <c r="HVW2" s="854"/>
      <c r="HVX2" s="854"/>
      <c r="HVY2" s="854"/>
      <c r="HVZ2" s="854"/>
      <c r="HWA2" s="854"/>
      <c r="HWB2" s="854"/>
      <c r="HWC2" s="854"/>
      <c r="HWD2" s="854"/>
      <c r="HWE2" s="854"/>
      <c r="HWF2" s="854"/>
      <c r="HWG2" s="854"/>
      <c r="HWH2" s="854"/>
      <c r="HWI2" s="854"/>
      <c r="HWJ2" s="854"/>
      <c r="HWK2" s="854"/>
      <c r="HWL2" s="854"/>
      <c r="HWM2" s="854"/>
      <c r="HWN2" s="854"/>
      <c r="HWO2" s="854"/>
      <c r="HWP2" s="854"/>
      <c r="HWQ2" s="854"/>
      <c r="HWR2" s="854"/>
      <c r="HWS2" s="854"/>
      <c r="HWT2" s="854"/>
      <c r="HWU2" s="854"/>
      <c r="HWV2" s="854"/>
      <c r="HWW2" s="854"/>
      <c r="HWX2" s="854"/>
      <c r="HWY2" s="854"/>
      <c r="HWZ2" s="854"/>
      <c r="HXA2" s="854"/>
      <c r="HXB2" s="854"/>
      <c r="HXC2" s="854"/>
      <c r="HXD2" s="854"/>
      <c r="HXE2" s="854"/>
      <c r="HXF2" s="854"/>
      <c r="HXG2" s="854"/>
      <c r="HXH2" s="854"/>
      <c r="HXI2" s="854"/>
      <c r="HXJ2" s="854"/>
      <c r="HXK2" s="854"/>
      <c r="HXL2" s="854"/>
      <c r="HXM2" s="854"/>
      <c r="HXN2" s="854"/>
      <c r="HXO2" s="854"/>
      <c r="HXP2" s="854"/>
      <c r="HXQ2" s="854"/>
      <c r="HXR2" s="854"/>
      <c r="HXS2" s="854"/>
      <c r="HXT2" s="854"/>
      <c r="HXU2" s="854"/>
      <c r="HXV2" s="854"/>
      <c r="HXW2" s="854"/>
      <c r="HXX2" s="854"/>
      <c r="HXY2" s="854"/>
      <c r="HXZ2" s="854"/>
      <c r="HYA2" s="854"/>
      <c r="HYB2" s="854"/>
      <c r="HYC2" s="854"/>
      <c r="HYD2" s="854"/>
      <c r="HYE2" s="854"/>
      <c r="HYF2" s="854"/>
      <c r="HYG2" s="854"/>
      <c r="HYH2" s="854"/>
      <c r="HYI2" s="854"/>
      <c r="HYJ2" s="854"/>
      <c r="HYK2" s="854"/>
      <c r="HYL2" s="854"/>
      <c r="HYM2" s="854"/>
      <c r="HYN2" s="854"/>
      <c r="HYO2" s="854"/>
      <c r="HYP2" s="854"/>
      <c r="HYQ2" s="854"/>
      <c r="HYR2" s="854"/>
      <c r="HYS2" s="854"/>
      <c r="HYT2" s="854"/>
      <c r="HYU2" s="854"/>
      <c r="HYV2" s="854"/>
      <c r="HYW2" s="854"/>
      <c r="HYX2" s="854"/>
      <c r="HYY2" s="854"/>
      <c r="HYZ2" s="854"/>
      <c r="HZA2" s="854"/>
      <c r="HZB2" s="854"/>
      <c r="HZC2" s="854"/>
      <c r="HZD2" s="854"/>
      <c r="HZE2" s="854"/>
      <c r="HZF2" s="854"/>
      <c r="HZG2" s="854"/>
      <c r="HZH2" s="854"/>
      <c r="HZI2" s="854"/>
      <c r="HZJ2" s="854"/>
      <c r="HZK2" s="854"/>
      <c r="HZL2" s="854"/>
      <c r="HZM2" s="854"/>
      <c r="HZN2" s="854"/>
      <c r="HZO2" s="854"/>
      <c r="HZP2" s="854"/>
      <c r="HZQ2" s="854"/>
      <c r="HZR2" s="854"/>
      <c r="HZS2" s="854"/>
      <c r="HZT2" s="854"/>
      <c r="HZU2" s="854"/>
      <c r="HZV2" s="854"/>
      <c r="HZW2" s="854"/>
      <c r="HZX2" s="854"/>
      <c r="HZY2" s="854"/>
      <c r="HZZ2" s="854"/>
      <c r="IAA2" s="854"/>
      <c r="IAB2" s="854"/>
      <c r="IAC2" s="854"/>
      <c r="IAD2" s="854"/>
      <c r="IAE2" s="854"/>
      <c r="IAF2" s="854"/>
      <c r="IAG2" s="854"/>
      <c r="IAH2" s="854"/>
      <c r="IAI2" s="854"/>
      <c r="IAJ2" s="854"/>
      <c r="IAK2" s="854"/>
      <c r="IAL2" s="854"/>
      <c r="IAM2" s="854"/>
      <c r="IAN2" s="854"/>
      <c r="IAO2" s="854"/>
      <c r="IAP2" s="854"/>
      <c r="IAQ2" s="854"/>
      <c r="IAR2" s="854"/>
      <c r="IAS2" s="854"/>
      <c r="IAT2" s="854"/>
      <c r="IAU2" s="854"/>
      <c r="IAV2" s="854"/>
      <c r="IAW2" s="854"/>
      <c r="IAX2" s="854"/>
      <c r="IAY2" s="854"/>
      <c r="IAZ2" s="854"/>
      <c r="IBA2" s="854"/>
      <c r="IBB2" s="854"/>
      <c r="IBC2" s="854"/>
      <c r="IBD2" s="854"/>
      <c r="IBE2" s="854"/>
      <c r="IBF2" s="854"/>
      <c r="IBG2" s="854"/>
      <c r="IBH2" s="854"/>
      <c r="IBI2" s="854"/>
      <c r="IBJ2" s="854"/>
      <c r="IBK2" s="854"/>
      <c r="IBL2" s="854"/>
      <c r="IBM2" s="854"/>
      <c r="IBN2" s="854"/>
      <c r="IBO2" s="854"/>
      <c r="IBP2" s="854"/>
      <c r="IBQ2" s="854"/>
      <c r="IBR2" s="854"/>
      <c r="IBS2" s="854"/>
      <c r="IBT2" s="854"/>
      <c r="IBU2" s="854"/>
      <c r="IBV2" s="854"/>
      <c r="IBW2" s="854"/>
      <c r="IBX2" s="854"/>
      <c r="IBY2" s="854"/>
      <c r="IBZ2" s="854"/>
      <c r="ICA2" s="854"/>
      <c r="ICB2" s="854"/>
      <c r="ICC2" s="854"/>
      <c r="ICD2" s="854"/>
      <c r="ICE2" s="854"/>
      <c r="ICF2" s="854"/>
      <c r="ICG2" s="854"/>
      <c r="ICH2" s="854"/>
      <c r="ICI2" s="854"/>
      <c r="ICJ2" s="854"/>
      <c r="ICK2" s="854"/>
      <c r="ICL2" s="854"/>
      <c r="ICM2" s="854"/>
      <c r="ICN2" s="854"/>
      <c r="ICO2" s="854"/>
      <c r="ICP2" s="854"/>
      <c r="ICQ2" s="854"/>
      <c r="ICR2" s="854"/>
      <c r="ICS2" s="854"/>
      <c r="ICT2" s="854"/>
      <c r="ICU2" s="854"/>
      <c r="ICV2" s="854"/>
      <c r="ICW2" s="854"/>
      <c r="ICX2" s="854"/>
      <c r="ICY2" s="854"/>
      <c r="ICZ2" s="854"/>
      <c r="IDA2" s="854"/>
      <c r="IDB2" s="854"/>
      <c r="IDC2" s="854"/>
      <c r="IDD2" s="854"/>
      <c r="IDE2" s="854"/>
      <c r="IDF2" s="854"/>
      <c r="IDG2" s="854"/>
      <c r="IDH2" s="854"/>
      <c r="IDI2" s="854"/>
      <c r="IDJ2" s="854"/>
      <c r="IDK2" s="854"/>
      <c r="IDL2" s="854"/>
      <c r="IDM2" s="854"/>
      <c r="IDN2" s="854"/>
      <c r="IDO2" s="854"/>
      <c r="IDP2" s="854"/>
      <c r="IDQ2" s="854"/>
      <c r="IDR2" s="854"/>
      <c r="IDS2" s="854"/>
      <c r="IDT2" s="854"/>
      <c r="IDU2" s="854"/>
      <c r="IDV2" s="854"/>
      <c r="IDW2" s="854"/>
      <c r="IDX2" s="854"/>
      <c r="IDY2" s="854"/>
      <c r="IDZ2" s="854"/>
      <c r="IEA2" s="854"/>
      <c r="IEB2" s="854"/>
      <c r="IEC2" s="854"/>
      <c r="IED2" s="854"/>
      <c r="IEE2" s="854"/>
      <c r="IEF2" s="854"/>
      <c r="IEG2" s="854"/>
      <c r="IEH2" s="854"/>
      <c r="IEI2" s="854"/>
      <c r="IEJ2" s="854"/>
      <c r="IEK2" s="854"/>
      <c r="IEL2" s="854"/>
      <c r="IEM2" s="854"/>
      <c r="IEN2" s="854"/>
      <c r="IEO2" s="854"/>
      <c r="IEP2" s="854"/>
      <c r="IEQ2" s="854"/>
      <c r="IER2" s="854"/>
      <c r="IES2" s="854"/>
      <c r="IET2" s="854"/>
      <c r="IEU2" s="854"/>
      <c r="IEV2" s="854"/>
      <c r="IEW2" s="854"/>
      <c r="IEX2" s="854"/>
      <c r="IEY2" s="854"/>
      <c r="IEZ2" s="854"/>
      <c r="IFA2" s="854"/>
      <c r="IFB2" s="854"/>
      <c r="IFC2" s="854"/>
      <c r="IFD2" s="854"/>
      <c r="IFE2" s="854"/>
      <c r="IFF2" s="854"/>
      <c r="IFG2" s="854"/>
      <c r="IFH2" s="854"/>
      <c r="IFI2" s="854"/>
      <c r="IFJ2" s="854"/>
      <c r="IFK2" s="854"/>
      <c r="IFL2" s="854"/>
      <c r="IFM2" s="854"/>
      <c r="IFN2" s="854"/>
      <c r="IFO2" s="854"/>
      <c r="IFP2" s="854"/>
      <c r="IFQ2" s="854"/>
      <c r="IFR2" s="854"/>
      <c r="IFS2" s="854"/>
      <c r="IFT2" s="854"/>
      <c r="IFU2" s="854"/>
      <c r="IFV2" s="854"/>
      <c r="IFW2" s="854"/>
      <c r="IFX2" s="854"/>
      <c r="IFY2" s="854"/>
      <c r="IFZ2" s="854"/>
      <c r="IGA2" s="854"/>
      <c r="IGB2" s="854"/>
      <c r="IGC2" s="854"/>
      <c r="IGD2" s="854"/>
      <c r="IGE2" s="854"/>
      <c r="IGF2" s="854"/>
      <c r="IGG2" s="854"/>
      <c r="IGH2" s="854"/>
      <c r="IGI2" s="854"/>
      <c r="IGJ2" s="854"/>
      <c r="IGK2" s="854"/>
      <c r="IGL2" s="854"/>
      <c r="IGM2" s="854"/>
      <c r="IGN2" s="854"/>
      <c r="IGO2" s="854"/>
      <c r="IGP2" s="854"/>
      <c r="IGQ2" s="854"/>
      <c r="IGR2" s="854"/>
      <c r="IGS2" s="854"/>
      <c r="IGT2" s="854"/>
      <c r="IGU2" s="854"/>
      <c r="IGV2" s="854"/>
      <c r="IGW2" s="854"/>
      <c r="IGX2" s="854"/>
      <c r="IGY2" s="854"/>
      <c r="IGZ2" s="854"/>
      <c r="IHA2" s="854"/>
      <c r="IHB2" s="854"/>
      <c r="IHC2" s="854"/>
      <c r="IHD2" s="854"/>
      <c r="IHE2" s="854"/>
      <c r="IHF2" s="854"/>
      <c r="IHG2" s="854"/>
      <c r="IHH2" s="854"/>
      <c r="IHI2" s="854"/>
      <c r="IHJ2" s="854"/>
      <c r="IHK2" s="854"/>
      <c r="IHL2" s="854"/>
      <c r="IHM2" s="854"/>
      <c r="IHN2" s="854"/>
      <c r="IHO2" s="854"/>
      <c r="IHP2" s="854"/>
      <c r="IHQ2" s="854"/>
      <c r="IHR2" s="854"/>
      <c r="IHS2" s="854"/>
      <c r="IHT2" s="854"/>
      <c r="IHU2" s="854"/>
      <c r="IHV2" s="854"/>
      <c r="IHW2" s="854"/>
      <c r="IHX2" s="854"/>
      <c r="IHY2" s="854"/>
      <c r="IHZ2" s="854"/>
      <c r="IIA2" s="854"/>
      <c r="IIB2" s="854"/>
      <c r="IIC2" s="854"/>
      <c r="IID2" s="854"/>
      <c r="IIE2" s="854"/>
      <c r="IIF2" s="854"/>
      <c r="IIG2" s="854"/>
      <c r="IIH2" s="854"/>
      <c r="III2" s="854"/>
      <c r="IIJ2" s="854"/>
      <c r="IIK2" s="854"/>
      <c r="IIL2" s="854"/>
      <c r="IIM2" s="854"/>
      <c r="IIN2" s="854"/>
      <c r="IIO2" s="854"/>
      <c r="IIP2" s="854"/>
      <c r="IIQ2" s="854"/>
      <c r="IIR2" s="854"/>
      <c r="IIS2" s="854"/>
      <c r="IIT2" s="854"/>
      <c r="IIU2" s="854"/>
      <c r="IIV2" s="854"/>
      <c r="IIW2" s="854"/>
      <c r="IIX2" s="854"/>
      <c r="IIY2" s="854"/>
      <c r="IIZ2" s="854"/>
      <c r="IJA2" s="854"/>
      <c r="IJB2" s="854"/>
      <c r="IJC2" s="854"/>
      <c r="IJD2" s="854"/>
      <c r="IJE2" s="854"/>
      <c r="IJF2" s="854"/>
      <c r="IJG2" s="854"/>
      <c r="IJH2" s="854"/>
      <c r="IJI2" s="854"/>
      <c r="IJJ2" s="854"/>
      <c r="IJK2" s="854"/>
      <c r="IJL2" s="854"/>
      <c r="IJM2" s="854"/>
      <c r="IJN2" s="854"/>
      <c r="IJO2" s="854"/>
      <c r="IJP2" s="854"/>
      <c r="IJQ2" s="854"/>
      <c r="IJR2" s="854"/>
      <c r="IJS2" s="854"/>
      <c r="IJT2" s="854"/>
      <c r="IJU2" s="854"/>
      <c r="IJV2" s="854"/>
      <c r="IJW2" s="854"/>
      <c r="IJX2" s="854"/>
      <c r="IJY2" s="854"/>
      <c r="IJZ2" s="854"/>
      <c r="IKA2" s="854"/>
      <c r="IKB2" s="854"/>
      <c r="IKC2" s="854"/>
      <c r="IKD2" s="854"/>
      <c r="IKE2" s="854"/>
      <c r="IKF2" s="854"/>
      <c r="IKG2" s="854"/>
      <c r="IKH2" s="854"/>
      <c r="IKI2" s="854"/>
      <c r="IKJ2" s="854"/>
      <c r="IKK2" s="854"/>
      <c r="IKL2" s="854"/>
      <c r="IKM2" s="854"/>
      <c r="IKN2" s="854"/>
      <c r="IKO2" s="854"/>
      <c r="IKP2" s="854"/>
      <c r="IKQ2" s="854"/>
      <c r="IKR2" s="854"/>
      <c r="IKS2" s="854"/>
      <c r="IKT2" s="854"/>
      <c r="IKU2" s="854"/>
      <c r="IKV2" s="854"/>
      <c r="IKW2" s="854"/>
      <c r="IKX2" s="854"/>
      <c r="IKY2" s="854"/>
      <c r="IKZ2" s="854"/>
      <c r="ILA2" s="854"/>
      <c r="ILB2" s="854"/>
      <c r="ILC2" s="854"/>
      <c r="ILD2" s="854"/>
      <c r="ILE2" s="854"/>
      <c r="ILF2" s="854"/>
      <c r="ILG2" s="854"/>
      <c r="ILH2" s="854"/>
      <c r="ILI2" s="854"/>
      <c r="ILJ2" s="854"/>
      <c r="ILK2" s="854"/>
      <c r="ILL2" s="854"/>
      <c r="ILM2" s="854"/>
      <c r="ILN2" s="854"/>
      <c r="ILO2" s="854"/>
      <c r="ILP2" s="854"/>
      <c r="ILQ2" s="854"/>
      <c r="ILR2" s="854"/>
      <c r="ILS2" s="854"/>
      <c r="ILT2" s="854"/>
      <c r="ILU2" s="854"/>
      <c r="ILV2" s="854"/>
      <c r="ILW2" s="854"/>
      <c r="ILX2" s="854"/>
      <c r="ILY2" s="854"/>
      <c r="ILZ2" s="854"/>
      <c r="IMA2" s="854"/>
      <c r="IMB2" s="854"/>
      <c r="IMC2" s="854"/>
      <c r="IMD2" s="854"/>
      <c r="IME2" s="854"/>
      <c r="IMF2" s="854"/>
      <c r="IMG2" s="854"/>
      <c r="IMH2" s="854"/>
      <c r="IMI2" s="854"/>
      <c r="IMJ2" s="854"/>
      <c r="IMK2" s="854"/>
      <c r="IML2" s="854"/>
      <c r="IMM2" s="854"/>
      <c r="IMN2" s="854"/>
      <c r="IMO2" s="854"/>
      <c r="IMP2" s="854"/>
      <c r="IMQ2" s="854"/>
      <c r="IMR2" s="854"/>
      <c r="IMS2" s="854"/>
      <c r="IMT2" s="854"/>
      <c r="IMU2" s="854"/>
      <c r="IMV2" s="854"/>
      <c r="IMW2" s="854"/>
      <c r="IMX2" s="854"/>
      <c r="IMY2" s="854"/>
      <c r="IMZ2" s="854"/>
      <c r="INA2" s="854"/>
      <c r="INB2" s="854"/>
      <c r="INC2" s="854"/>
      <c r="IND2" s="854"/>
      <c r="INE2" s="854"/>
      <c r="INF2" s="854"/>
      <c r="ING2" s="854"/>
      <c r="INH2" s="854"/>
      <c r="INI2" s="854"/>
      <c r="INJ2" s="854"/>
      <c r="INK2" s="854"/>
      <c r="INL2" s="854"/>
      <c r="INM2" s="854"/>
      <c r="INN2" s="854"/>
      <c r="INO2" s="854"/>
      <c r="INP2" s="854"/>
      <c r="INQ2" s="854"/>
      <c r="INR2" s="854"/>
      <c r="INS2" s="854"/>
      <c r="INT2" s="854"/>
      <c r="INU2" s="854"/>
      <c r="INV2" s="854"/>
      <c r="INW2" s="854"/>
      <c r="INX2" s="854"/>
      <c r="INY2" s="854"/>
      <c r="INZ2" s="854"/>
      <c r="IOA2" s="854"/>
      <c r="IOB2" s="854"/>
      <c r="IOC2" s="854"/>
      <c r="IOD2" s="854"/>
      <c r="IOE2" s="854"/>
      <c r="IOF2" s="854"/>
      <c r="IOG2" s="854"/>
      <c r="IOH2" s="854"/>
      <c r="IOI2" s="854"/>
      <c r="IOJ2" s="854"/>
      <c r="IOK2" s="854"/>
      <c r="IOL2" s="854"/>
      <c r="IOM2" s="854"/>
      <c r="ION2" s="854"/>
      <c r="IOO2" s="854"/>
      <c r="IOP2" s="854"/>
      <c r="IOQ2" s="854"/>
      <c r="IOR2" s="854"/>
      <c r="IOS2" s="854"/>
      <c r="IOT2" s="854"/>
      <c r="IOU2" s="854"/>
      <c r="IOV2" s="854"/>
      <c r="IOW2" s="854"/>
      <c r="IOX2" s="854"/>
      <c r="IOY2" s="854"/>
      <c r="IOZ2" s="854"/>
      <c r="IPA2" s="854"/>
      <c r="IPB2" s="854"/>
      <c r="IPC2" s="854"/>
      <c r="IPD2" s="854"/>
      <c r="IPE2" s="854"/>
      <c r="IPF2" s="854"/>
      <c r="IPG2" s="854"/>
      <c r="IPH2" s="854"/>
      <c r="IPI2" s="854"/>
      <c r="IPJ2" s="854"/>
      <c r="IPK2" s="854"/>
      <c r="IPL2" s="854"/>
      <c r="IPM2" s="854"/>
      <c r="IPN2" s="854"/>
      <c r="IPO2" s="854"/>
      <c r="IPP2" s="854"/>
      <c r="IPQ2" s="854"/>
      <c r="IPR2" s="854"/>
      <c r="IPS2" s="854"/>
      <c r="IPT2" s="854"/>
      <c r="IPU2" s="854"/>
      <c r="IPV2" s="854"/>
      <c r="IPW2" s="854"/>
      <c r="IPX2" s="854"/>
      <c r="IPY2" s="854"/>
      <c r="IPZ2" s="854"/>
      <c r="IQA2" s="854"/>
      <c r="IQB2" s="854"/>
      <c r="IQC2" s="854"/>
      <c r="IQD2" s="854"/>
      <c r="IQE2" s="854"/>
      <c r="IQF2" s="854"/>
      <c r="IQG2" s="854"/>
      <c r="IQH2" s="854"/>
      <c r="IQI2" s="854"/>
      <c r="IQJ2" s="854"/>
      <c r="IQK2" s="854"/>
      <c r="IQL2" s="854"/>
      <c r="IQM2" s="854"/>
      <c r="IQN2" s="854"/>
      <c r="IQO2" s="854"/>
      <c r="IQP2" s="854"/>
      <c r="IQQ2" s="854"/>
      <c r="IQR2" s="854"/>
      <c r="IQS2" s="854"/>
      <c r="IQT2" s="854"/>
      <c r="IQU2" s="854"/>
      <c r="IQV2" s="854"/>
      <c r="IQW2" s="854"/>
      <c r="IQX2" s="854"/>
      <c r="IQY2" s="854"/>
      <c r="IQZ2" s="854"/>
      <c r="IRA2" s="854"/>
      <c r="IRB2" s="854"/>
      <c r="IRC2" s="854"/>
      <c r="IRD2" s="854"/>
      <c r="IRE2" s="854"/>
      <c r="IRF2" s="854"/>
      <c r="IRG2" s="854"/>
      <c r="IRH2" s="854"/>
      <c r="IRI2" s="854"/>
      <c r="IRJ2" s="854"/>
      <c r="IRK2" s="854"/>
      <c r="IRL2" s="854"/>
      <c r="IRM2" s="854"/>
      <c r="IRN2" s="854"/>
      <c r="IRO2" s="854"/>
      <c r="IRP2" s="854"/>
      <c r="IRQ2" s="854"/>
      <c r="IRR2" s="854"/>
      <c r="IRS2" s="854"/>
      <c r="IRT2" s="854"/>
      <c r="IRU2" s="854"/>
      <c r="IRV2" s="854"/>
      <c r="IRW2" s="854"/>
      <c r="IRX2" s="854"/>
      <c r="IRY2" s="854"/>
      <c r="IRZ2" s="854"/>
      <c r="ISA2" s="854"/>
      <c r="ISB2" s="854"/>
      <c r="ISC2" s="854"/>
      <c r="ISD2" s="854"/>
      <c r="ISE2" s="854"/>
      <c r="ISF2" s="854"/>
      <c r="ISG2" s="854"/>
      <c r="ISH2" s="854"/>
      <c r="ISI2" s="854"/>
      <c r="ISJ2" s="854"/>
      <c r="ISK2" s="854"/>
      <c r="ISL2" s="854"/>
      <c r="ISM2" s="854"/>
      <c r="ISN2" s="854"/>
      <c r="ISO2" s="854"/>
      <c r="ISP2" s="854"/>
      <c r="ISQ2" s="854"/>
      <c r="ISR2" s="854"/>
      <c r="ISS2" s="854"/>
      <c r="IST2" s="854"/>
      <c r="ISU2" s="854"/>
      <c r="ISV2" s="854"/>
      <c r="ISW2" s="854"/>
      <c r="ISX2" s="854"/>
      <c r="ISY2" s="854"/>
      <c r="ISZ2" s="854"/>
      <c r="ITA2" s="854"/>
      <c r="ITB2" s="854"/>
      <c r="ITC2" s="854"/>
      <c r="ITD2" s="854"/>
      <c r="ITE2" s="854"/>
      <c r="ITF2" s="854"/>
      <c r="ITG2" s="854"/>
      <c r="ITH2" s="854"/>
      <c r="ITI2" s="854"/>
      <c r="ITJ2" s="854"/>
      <c r="ITK2" s="854"/>
      <c r="ITL2" s="854"/>
      <c r="ITM2" s="854"/>
      <c r="ITN2" s="854"/>
      <c r="ITO2" s="854"/>
      <c r="ITP2" s="854"/>
      <c r="ITQ2" s="854"/>
      <c r="ITR2" s="854"/>
      <c r="ITS2" s="854"/>
      <c r="ITT2" s="854"/>
      <c r="ITU2" s="854"/>
      <c r="ITV2" s="854"/>
      <c r="ITW2" s="854"/>
      <c r="ITX2" s="854"/>
      <c r="ITY2" s="854"/>
      <c r="ITZ2" s="854"/>
      <c r="IUA2" s="854"/>
      <c r="IUB2" s="854"/>
      <c r="IUC2" s="854"/>
      <c r="IUD2" s="854"/>
      <c r="IUE2" s="854"/>
      <c r="IUF2" s="854"/>
      <c r="IUG2" s="854"/>
      <c r="IUH2" s="854"/>
      <c r="IUI2" s="854"/>
      <c r="IUJ2" s="854"/>
      <c r="IUK2" s="854"/>
      <c r="IUL2" s="854"/>
      <c r="IUM2" s="854"/>
      <c r="IUN2" s="854"/>
      <c r="IUO2" s="854"/>
      <c r="IUP2" s="854"/>
      <c r="IUQ2" s="854"/>
      <c r="IUR2" s="854"/>
      <c r="IUS2" s="854"/>
      <c r="IUT2" s="854"/>
      <c r="IUU2" s="854"/>
      <c r="IUV2" s="854"/>
      <c r="IUW2" s="854"/>
      <c r="IUX2" s="854"/>
      <c r="IUY2" s="854"/>
      <c r="IUZ2" s="854"/>
      <c r="IVA2" s="854"/>
      <c r="IVB2" s="854"/>
      <c r="IVC2" s="854"/>
      <c r="IVD2" s="854"/>
      <c r="IVE2" s="854"/>
      <c r="IVF2" s="854"/>
      <c r="IVG2" s="854"/>
      <c r="IVH2" s="854"/>
      <c r="IVI2" s="854"/>
      <c r="IVJ2" s="854"/>
      <c r="IVK2" s="854"/>
      <c r="IVL2" s="854"/>
      <c r="IVM2" s="854"/>
      <c r="IVN2" s="854"/>
      <c r="IVO2" s="854"/>
      <c r="IVP2" s="854"/>
      <c r="IVQ2" s="854"/>
      <c r="IVR2" s="854"/>
      <c r="IVS2" s="854"/>
      <c r="IVT2" s="854"/>
      <c r="IVU2" s="854"/>
      <c r="IVV2" s="854"/>
      <c r="IVW2" s="854"/>
      <c r="IVX2" s="854"/>
      <c r="IVY2" s="854"/>
      <c r="IVZ2" s="854"/>
      <c r="IWA2" s="854"/>
      <c r="IWB2" s="854"/>
      <c r="IWC2" s="854"/>
      <c r="IWD2" s="854"/>
      <c r="IWE2" s="854"/>
      <c r="IWF2" s="854"/>
      <c r="IWG2" s="854"/>
      <c r="IWH2" s="854"/>
      <c r="IWI2" s="854"/>
      <c r="IWJ2" s="854"/>
      <c r="IWK2" s="854"/>
      <c r="IWL2" s="854"/>
      <c r="IWM2" s="854"/>
      <c r="IWN2" s="854"/>
      <c r="IWO2" s="854"/>
      <c r="IWP2" s="854"/>
      <c r="IWQ2" s="854"/>
      <c r="IWR2" s="854"/>
      <c r="IWS2" s="854"/>
      <c r="IWT2" s="854"/>
      <c r="IWU2" s="854"/>
      <c r="IWV2" s="854"/>
      <c r="IWW2" s="854"/>
      <c r="IWX2" s="854"/>
      <c r="IWY2" s="854"/>
      <c r="IWZ2" s="854"/>
      <c r="IXA2" s="854"/>
      <c r="IXB2" s="854"/>
      <c r="IXC2" s="854"/>
      <c r="IXD2" s="854"/>
      <c r="IXE2" s="854"/>
      <c r="IXF2" s="854"/>
      <c r="IXG2" s="854"/>
      <c r="IXH2" s="854"/>
      <c r="IXI2" s="854"/>
      <c r="IXJ2" s="854"/>
      <c r="IXK2" s="854"/>
      <c r="IXL2" s="854"/>
      <c r="IXM2" s="854"/>
      <c r="IXN2" s="854"/>
      <c r="IXO2" s="854"/>
      <c r="IXP2" s="854"/>
      <c r="IXQ2" s="854"/>
      <c r="IXR2" s="854"/>
      <c r="IXS2" s="854"/>
      <c r="IXT2" s="854"/>
      <c r="IXU2" s="854"/>
      <c r="IXV2" s="854"/>
      <c r="IXW2" s="854"/>
      <c r="IXX2" s="854"/>
      <c r="IXY2" s="854"/>
      <c r="IXZ2" s="854"/>
      <c r="IYA2" s="854"/>
      <c r="IYB2" s="854"/>
      <c r="IYC2" s="854"/>
      <c r="IYD2" s="854"/>
      <c r="IYE2" s="854"/>
      <c r="IYF2" s="854"/>
      <c r="IYG2" s="854"/>
      <c r="IYH2" s="854"/>
      <c r="IYI2" s="854"/>
      <c r="IYJ2" s="854"/>
      <c r="IYK2" s="854"/>
      <c r="IYL2" s="854"/>
      <c r="IYM2" s="854"/>
      <c r="IYN2" s="854"/>
      <c r="IYO2" s="854"/>
      <c r="IYP2" s="854"/>
      <c r="IYQ2" s="854"/>
      <c r="IYR2" s="854"/>
      <c r="IYS2" s="854"/>
      <c r="IYT2" s="854"/>
      <c r="IYU2" s="854"/>
      <c r="IYV2" s="854"/>
      <c r="IYW2" s="854"/>
      <c r="IYX2" s="854"/>
      <c r="IYY2" s="854"/>
      <c r="IYZ2" s="854"/>
      <c r="IZA2" s="854"/>
      <c r="IZB2" s="854"/>
      <c r="IZC2" s="854"/>
      <c r="IZD2" s="854"/>
      <c r="IZE2" s="854"/>
      <c r="IZF2" s="854"/>
      <c r="IZG2" s="854"/>
      <c r="IZH2" s="854"/>
      <c r="IZI2" s="854"/>
      <c r="IZJ2" s="854"/>
      <c r="IZK2" s="854"/>
      <c r="IZL2" s="854"/>
      <c r="IZM2" s="854"/>
      <c r="IZN2" s="854"/>
      <c r="IZO2" s="854"/>
      <c r="IZP2" s="854"/>
      <c r="IZQ2" s="854"/>
      <c r="IZR2" s="854"/>
      <c r="IZS2" s="854"/>
      <c r="IZT2" s="854"/>
      <c r="IZU2" s="854"/>
      <c r="IZV2" s="854"/>
      <c r="IZW2" s="854"/>
      <c r="IZX2" s="854"/>
      <c r="IZY2" s="854"/>
      <c r="IZZ2" s="854"/>
      <c r="JAA2" s="854"/>
      <c r="JAB2" s="854"/>
      <c r="JAC2" s="854"/>
      <c r="JAD2" s="854"/>
      <c r="JAE2" s="854"/>
      <c r="JAF2" s="854"/>
      <c r="JAG2" s="854"/>
      <c r="JAH2" s="854"/>
      <c r="JAI2" s="854"/>
      <c r="JAJ2" s="854"/>
      <c r="JAK2" s="854"/>
      <c r="JAL2" s="854"/>
      <c r="JAM2" s="854"/>
      <c r="JAN2" s="854"/>
      <c r="JAO2" s="854"/>
      <c r="JAP2" s="854"/>
      <c r="JAQ2" s="854"/>
      <c r="JAR2" s="854"/>
      <c r="JAS2" s="854"/>
      <c r="JAT2" s="854"/>
      <c r="JAU2" s="854"/>
      <c r="JAV2" s="854"/>
      <c r="JAW2" s="854"/>
      <c r="JAX2" s="854"/>
      <c r="JAY2" s="854"/>
      <c r="JAZ2" s="854"/>
      <c r="JBA2" s="854"/>
      <c r="JBB2" s="854"/>
      <c r="JBC2" s="854"/>
      <c r="JBD2" s="854"/>
      <c r="JBE2" s="854"/>
      <c r="JBF2" s="854"/>
      <c r="JBG2" s="854"/>
      <c r="JBH2" s="854"/>
      <c r="JBI2" s="854"/>
      <c r="JBJ2" s="854"/>
      <c r="JBK2" s="854"/>
      <c r="JBL2" s="854"/>
      <c r="JBM2" s="854"/>
      <c r="JBN2" s="854"/>
      <c r="JBO2" s="854"/>
      <c r="JBP2" s="854"/>
      <c r="JBQ2" s="854"/>
      <c r="JBR2" s="854"/>
      <c r="JBS2" s="854"/>
      <c r="JBT2" s="854"/>
      <c r="JBU2" s="854"/>
      <c r="JBV2" s="854"/>
      <c r="JBW2" s="854"/>
      <c r="JBX2" s="854"/>
      <c r="JBY2" s="854"/>
      <c r="JBZ2" s="854"/>
      <c r="JCA2" s="854"/>
      <c r="JCB2" s="854"/>
      <c r="JCC2" s="854"/>
      <c r="JCD2" s="854"/>
      <c r="JCE2" s="854"/>
      <c r="JCF2" s="854"/>
      <c r="JCG2" s="854"/>
      <c r="JCH2" s="854"/>
      <c r="JCI2" s="854"/>
      <c r="JCJ2" s="854"/>
      <c r="JCK2" s="854"/>
      <c r="JCL2" s="854"/>
      <c r="JCM2" s="854"/>
      <c r="JCN2" s="854"/>
      <c r="JCO2" s="854"/>
      <c r="JCP2" s="854"/>
      <c r="JCQ2" s="854"/>
      <c r="JCR2" s="854"/>
      <c r="JCS2" s="854"/>
      <c r="JCT2" s="854"/>
      <c r="JCU2" s="854"/>
      <c r="JCV2" s="854"/>
      <c r="JCW2" s="854"/>
      <c r="JCX2" s="854"/>
      <c r="JCY2" s="854"/>
      <c r="JCZ2" s="854"/>
      <c r="JDA2" s="854"/>
      <c r="JDB2" s="854"/>
      <c r="JDC2" s="854"/>
      <c r="JDD2" s="854"/>
      <c r="JDE2" s="854"/>
      <c r="JDF2" s="854"/>
      <c r="JDG2" s="854"/>
      <c r="JDH2" s="854"/>
      <c r="JDI2" s="854"/>
      <c r="JDJ2" s="854"/>
      <c r="JDK2" s="854"/>
      <c r="JDL2" s="854"/>
      <c r="JDM2" s="854"/>
      <c r="JDN2" s="854"/>
      <c r="JDO2" s="854"/>
      <c r="JDP2" s="854"/>
      <c r="JDQ2" s="854"/>
      <c r="JDR2" s="854"/>
      <c r="JDS2" s="854"/>
      <c r="JDT2" s="854"/>
      <c r="JDU2" s="854"/>
      <c r="JDV2" s="854"/>
      <c r="JDW2" s="854"/>
      <c r="JDX2" s="854"/>
      <c r="JDY2" s="854"/>
      <c r="JDZ2" s="854"/>
      <c r="JEA2" s="854"/>
      <c r="JEB2" s="854"/>
      <c r="JEC2" s="854"/>
      <c r="JED2" s="854"/>
      <c r="JEE2" s="854"/>
      <c r="JEF2" s="854"/>
      <c r="JEG2" s="854"/>
      <c r="JEH2" s="854"/>
      <c r="JEI2" s="854"/>
      <c r="JEJ2" s="854"/>
      <c r="JEK2" s="854"/>
      <c r="JEL2" s="854"/>
      <c r="JEM2" s="854"/>
      <c r="JEN2" s="854"/>
      <c r="JEO2" s="854"/>
      <c r="JEP2" s="854"/>
      <c r="JEQ2" s="854"/>
      <c r="JER2" s="854"/>
      <c r="JES2" s="854"/>
      <c r="JET2" s="854"/>
      <c r="JEU2" s="854"/>
      <c r="JEV2" s="854"/>
      <c r="JEW2" s="854"/>
      <c r="JEX2" s="854"/>
      <c r="JEY2" s="854"/>
      <c r="JEZ2" s="854"/>
      <c r="JFA2" s="854"/>
      <c r="JFB2" s="854"/>
      <c r="JFC2" s="854"/>
      <c r="JFD2" s="854"/>
      <c r="JFE2" s="854"/>
      <c r="JFF2" s="854"/>
      <c r="JFG2" s="854"/>
      <c r="JFH2" s="854"/>
      <c r="JFI2" s="854"/>
      <c r="JFJ2" s="854"/>
      <c r="JFK2" s="854"/>
      <c r="JFL2" s="854"/>
      <c r="JFM2" s="854"/>
      <c r="JFN2" s="854"/>
      <c r="JFO2" s="854"/>
      <c r="JFP2" s="854"/>
      <c r="JFQ2" s="854"/>
      <c r="JFR2" s="854"/>
      <c r="JFS2" s="854"/>
      <c r="JFT2" s="854"/>
      <c r="JFU2" s="854"/>
      <c r="JFV2" s="854"/>
      <c r="JFW2" s="854"/>
      <c r="JFX2" s="854"/>
      <c r="JFY2" s="854"/>
      <c r="JFZ2" s="854"/>
      <c r="JGA2" s="854"/>
      <c r="JGB2" s="854"/>
      <c r="JGC2" s="854"/>
      <c r="JGD2" s="854"/>
      <c r="JGE2" s="854"/>
      <c r="JGF2" s="854"/>
      <c r="JGG2" s="854"/>
      <c r="JGH2" s="854"/>
      <c r="JGI2" s="854"/>
      <c r="JGJ2" s="854"/>
      <c r="JGK2" s="854"/>
      <c r="JGL2" s="854"/>
      <c r="JGM2" s="854"/>
      <c r="JGN2" s="854"/>
      <c r="JGO2" s="854"/>
      <c r="JGP2" s="854"/>
      <c r="JGQ2" s="854"/>
      <c r="JGR2" s="854"/>
      <c r="JGS2" s="854"/>
      <c r="JGT2" s="854"/>
      <c r="JGU2" s="854"/>
      <c r="JGV2" s="854"/>
      <c r="JGW2" s="854"/>
      <c r="JGX2" s="854"/>
      <c r="JGY2" s="854"/>
      <c r="JGZ2" s="854"/>
      <c r="JHA2" s="854"/>
      <c r="JHB2" s="854"/>
      <c r="JHC2" s="854"/>
      <c r="JHD2" s="854"/>
      <c r="JHE2" s="854"/>
      <c r="JHF2" s="854"/>
      <c r="JHG2" s="854"/>
      <c r="JHH2" s="854"/>
      <c r="JHI2" s="854"/>
      <c r="JHJ2" s="854"/>
      <c r="JHK2" s="854"/>
      <c r="JHL2" s="854"/>
      <c r="JHM2" s="854"/>
      <c r="JHN2" s="854"/>
      <c r="JHO2" s="854"/>
      <c r="JHP2" s="854"/>
      <c r="JHQ2" s="854"/>
      <c r="JHR2" s="854"/>
      <c r="JHS2" s="854"/>
      <c r="JHT2" s="854"/>
      <c r="JHU2" s="854"/>
      <c r="JHV2" s="854"/>
      <c r="JHW2" s="854"/>
      <c r="JHX2" s="854"/>
      <c r="JHY2" s="854"/>
      <c r="JHZ2" s="854"/>
      <c r="JIA2" s="854"/>
      <c r="JIB2" s="854"/>
      <c r="JIC2" s="854"/>
      <c r="JID2" s="854"/>
      <c r="JIE2" s="854"/>
      <c r="JIF2" s="854"/>
      <c r="JIG2" s="854"/>
      <c r="JIH2" s="854"/>
      <c r="JII2" s="854"/>
      <c r="JIJ2" s="854"/>
      <c r="JIK2" s="854"/>
      <c r="JIL2" s="854"/>
      <c r="JIM2" s="854"/>
      <c r="JIN2" s="854"/>
      <c r="JIO2" s="854"/>
      <c r="JIP2" s="854"/>
      <c r="JIQ2" s="854"/>
      <c r="JIR2" s="854"/>
      <c r="JIS2" s="854"/>
      <c r="JIT2" s="854"/>
      <c r="JIU2" s="854"/>
      <c r="JIV2" s="854"/>
      <c r="JIW2" s="854"/>
      <c r="JIX2" s="854"/>
      <c r="JIY2" s="854"/>
      <c r="JIZ2" s="854"/>
      <c r="JJA2" s="854"/>
      <c r="JJB2" s="854"/>
      <c r="JJC2" s="854"/>
      <c r="JJD2" s="854"/>
      <c r="JJE2" s="854"/>
      <c r="JJF2" s="854"/>
      <c r="JJG2" s="854"/>
      <c r="JJH2" s="854"/>
      <c r="JJI2" s="854"/>
      <c r="JJJ2" s="854"/>
      <c r="JJK2" s="854"/>
      <c r="JJL2" s="854"/>
      <c r="JJM2" s="854"/>
      <c r="JJN2" s="854"/>
      <c r="JJO2" s="854"/>
      <c r="JJP2" s="854"/>
      <c r="JJQ2" s="854"/>
      <c r="JJR2" s="854"/>
      <c r="JJS2" s="854"/>
      <c r="JJT2" s="854"/>
      <c r="JJU2" s="854"/>
      <c r="JJV2" s="854"/>
      <c r="JJW2" s="854"/>
      <c r="JJX2" s="854"/>
      <c r="JJY2" s="854"/>
      <c r="JJZ2" s="854"/>
      <c r="JKA2" s="854"/>
      <c r="JKB2" s="854"/>
      <c r="JKC2" s="854"/>
      <c r="JKD2" s="854"/>
      <c r="JKE2" s="854"/>
      <c r="JKF2" s="854"/>
      <c r="JKG2" s="854"/>
      <c r="JKH2" s="854"/>
      <c r="JKI2" s="854"/>
      <c r="JKJ2" s="854"/>
      <c r="JKK2" s="854"/>
      <c r="JKL2" s="854"/>
      <c r="JKM2" s="854"/>
      <c r="JKN2" s="854"/>
      <c r="JKO2" s="854"/>
      <c r="JKP2" s="854"/>
      <c r="JKQ2" s="854"/>
      <c r="JKR2" s="854"/>
      <c r="JKS2" s="854"/>
      <c r="JKT2" s="854"/>
      <c r="JKU2" s="854"/>
      <c r="JKV2" s="854"/>
      <c r="JKW2" s="854"/>
      <c r="JKX2" s="854"/>
      <c r="JKY2" s="854"/>
      <c r="JKZ2" s="854"/>
      <c r="JLA2" s="854"/>
      <c r="JLB2" s="854"/>
      <c r="JLC2" s="854"/>
      <c r="JLD2" s="854"/>
      <c r="JLE2" s="854"/>
      <c r="JLF2" s="854"/>
      <c r="JLG2" s="854"/>
      <c r="JLH2" s="854"/>
      <c r="JLI2" s="854"/>
      <c r="JLJ2" s="854"/>
      <c r="JLK2" s="854"/>
      <c r="JLL2" s="854"/>
      <c r="JLM2" s="854"/>
      <c r="JLN2" s="854"/>
      <c r="JLO2" s="854"/>
      <c r="JLP2" s="854"/>
      <c r="JLQ2" s="854"/>
      <c r="JLR2" s="854"/>
      <c r="JLS2" s="854"/>
      <c r="JLT2" s="854"/>
      <c r="JLU2" s="854"/>
      <c r="JLV2" s="854"/>
      <c r="JLW2" s="854"/>
      <c r="JLX2" s="854"/>
      <c r="JLY2" s="854"/>
      <c r="JLZ2" s="854"/>
      <c r="JMA2" s="854"/>
      <c r="JMB2" s="854"/>
      <c r="JMC2" s="854"/>
      <c r="JMD2" s="854"/>
      <c r="JME2" s="854"/>
      <c r="JMF2" s="854"/>
      <c r="JMG2" s="854"/>
      <c r="JMH2" s="854"/>
      <c r="JMI2" s="854"/>
      <c r="JMJ2" s="854"/>
      <c r="JMK2" s="854"/>
      <c r="JML2" s="854"/>
      <c r="JMM2" s="854"/>
      <c r="JMN2" s="854"/>
      <c r="JMO2" s="854"/>
      <c r="JMP2" s="854"/>
      <c r="JMQ2" s="854"/>
      <c r="JMR2" s="854"/>
      <c r="JMS2" s="854"/>
      <c r="JMT2" s="854"/>
      <c r="JMU2" s="854"/>
      <c r="JMV2" s="854"/>
      <c r="JMW2" s="854"/>
      <c r="JMX2" s="854"/>
      <c r="JMY2" s="854"/>
      <c r="JMZ2" s="854"/>
      <c r="JNA2" s="854"/>
      <c r="JNB2" s="854"/>
      <c r="JNC2" s="854"/>
      <c r="JND2" s="854"/>
      <c r="JNE2" s="854"/>
      <c r="JNF2" s="854"/>
      <c r="JNG2" s="854"/>
      <c r="JNH2" s="854"/>
      <c r="JNI2" s="854"/>
      <c r="JNJ2" s="854"/>
      <c r="JNK2" s="854"/>
      <c r="JNL2" s="854"/>
      <c r="JNM2" s="854"/>
      <c r="JNN2" s="854"/>
      <c r="JNO2" s="854"/>
      <c r="JNP2" s="854"/>
      <c r="JNQ2" s="854"/>
      <c r="JNR2" s="854"/>
      <c r="JNS2" s="854"/>
      <c r="JNT2" s="854"/>
      <c r="JNU2" s="854"/>
      <c r="JNV2" s="854"/>
      <c r="JNW2" s="854"/>
      <c r="JNX2" s="854"/>
      <c r="JNY2" s="854"/>
      <c r="JNZ2" s="854"/>
      <c r="JOA2" s="854"/>
      <c r="JOB2" s="854"/>
      <c r="JOC2" s="854"/>
      <c r="JOD2" s="854"/>
      <c r="JOE2" s="854"/>
      <c r="JOF2" s="854"/>
      <c r="JOG2" s="854"/>
      <c r="JOH2" s="854"/>
      <c r="JOI2" s="854"/>
      <c r="JOJ2" s="854"/>
      <c r="JOK2" s="854"/>
      <c r="JOL2" s="854"/>
      <c r="JOM2" s="854"/>
      <c r="JON2" s="854"/>
      <c r="JOO2" s="854"/>
      <c r="JOP2" s="854"/>
      <c r="JOQ2" s="854"/>
      <c r="JOR2" s="854"/>
      <c r="JOS2" s="854"/>
      <c r="JOT2" s="854"/>
      <c r="JOU2" s="854"/>
      <c r="JOV2" s="854"/>
      <c r="JOW2" s="854"/>
      <c r="JOX2" s="854"/>
      <c r="JOY2" s="854"/>
      <c r="JOZ2" s="854"/>
      <c r="JPA2" s="854"/>
      <c r="JPB2" s="854"/>
      <c r="JPC2" s="854"/>
      <c r="JPD2" s="854"/>
      <c r="JPE2" s="854"/>
      <c r="JPF2" s="854"/>
      <c r="JPG2" s="854"/>
      <c r="JPH2" s="854"/>
      <c r="JPI2" s="854"/>
      <c r="JPJ2" s="854"/>
      <c r="JPK2" s="854"/>
      <c r="JPL2" s="854"/>
      <c r="JPM2" s="854"/>
      <c r="JPN2" s="854"/>
      <c r="JPO2" s="854"/>
      <c r="JPP2" s="854"/>
      <c r="JPQ2" s="854"/>
      <c r="JPR2" s="854"/>
      <c r="JPS2" s="854"/>
      <c r="JPT2" s="854"/>
      <c r="JPU2" s="854"/>
      <c r="JPV2" s="854"/>
      <c r="JPW2" s="854"/>
      <c r="JPX2" s="854"/>
      <c r="JPY2" s="854"/>
      <c r="JPZ2" s="854"/>
      <c r="JQA2" s="854"/>
      <c r="JQB2" s="854"/>
      <c r="JQC2" s="854"/>
      <c r="JQD2" s="854"/>
      <c r="JQE2" s="854"/>
      <c r="JQF2" s="854"/>
      <c r="JQG2" s="854"/>
      <c r="JQH2" s="854"/>
      <c r="JQI2" s="854"/>
      <c r="JQJ2" s="854"/>
      <c r="JQK2" s="854"/>
      <c r="JQL2" s="854"/>
      <c r="JQM2" s="854"/>
      <c r="JQN2" s="854"/>
      <c r="JQO2" s="854"/>
      <c r="JQP2" s="854"/>
      <c r="JQQ2" s="854"/>
      <c r="JQR2" s="854"/>
      <c r="JQS2" s="854"/>
      <c r="JQT2" s="854"/>
      <c r="JQU2" s="854"/>
      <c r="JQV2" s="854"/>
      <c r="JQW2" s="854"/>
      <c r="JQX2" s="854"/>
      <c r="JQY2" s="854"/>
      <c r="JQZ2" s="854"/>
      <c r="JRA2" s="854"/>
      <c r="JRB2" s="854"/>
      <c r="JRC2" s="854"/>
      <c r="JRD2" s="854"/>
      <c r="JRE2" s="854"/>
      <c r="JRF2" s="854"/>
      <c r="JRG2" s="854"/>
      <c r="JRH2" s="854"/>
      <c r="JRI2" s="854"/>
      <c r="JRJ2" s="854"/>
      <c r="JRK2" s="854"/>
      <c r="JRL2" s="854"/>
      <c r="JRM2" s="854"/>
      <c r="JRN2" s="854"/>
      <c r="JRO2" s="854"/>
      <c r="JRP2" s="854"/>
      <c r="JRQ2" s="854"/>
      <c r="JRR2" s="854"/>
      <c r="JRS2" s="854"/>
      <c r="JRT2" s="854"/>
      <c r="JRU2" s="854"/>
      <c r="JRV2" s="854"/>
      <c r="JRW2" s="854"/>
      <c r="JRX2" s="854"/>
      <c r="JRY2" s="854"/>
      <c r="JRZ2" s="854"/>
      <c r="JSA2" s="854"/>
      <c r="JSB2" s="854"/>
      <c r="JSC2" s="854"/>
      <c r="JSD2" s="854"/>
      <c r="JSE2" s="854"/>
      <c r="JSF2" s="854"/>
      <c r="JSG2" s="854"/>
      <c r="JSH2" s="854"/>
      <c r="JSI2" s="854"/>
      <c r="JSJ2" s="854"/>
      <c r="JSK2" s="854"/>
      <c r="JSL2" s="854"/>
      <c r="JSM2" s="854"/>
      <c r="JSN2" s="854"/>
      <c r="JSO2" s="854"/>
      <c r="JSP2" s="854"/>
      <c r="JSQ2" s="854"/>
      <c r="JSR2" s="854"/>
      <c r="JSS2" s="854"/>
      <c r="JST2" s="854"/>
      <c r="JSU2" s="854"/>
      <c r="JSV2" s="854"/>
      <c r="JSW2" s="854"/>
      <c r="JSX2" s="854"/>
      <c r="JSY2" s="854"/>
      <c r="JSZ2" s="854"/>
      <c r="JTA2" s="854"/>
      <c r="JTB2" s="854"/>
      <c r="JTC2" s="854"/>
      <c r="JTD2" s="854"/>
      <c r="JTE2" s="854"/>
      <c r="JTF2" s="854"/>
      <c r="JTG2" s="854"/>
      <c r="JTH2" s="854"/>
      <c r="JTI2" s="854"/>
      <c r="JTJ2" s="854"/>
      <c r="JTK2" s="854"/>
      <c r="JTL2" s="854"/>
      <c r="JTM2" s="854"/>
      <c r="JTN2" s="854"/>
      <c r="JTO2" s="854"/>
      <c r="JTP2" s="854"/>
      <c r="JTQ2" s="854"/>
      <c r="JTR2" s="854"/>
      <c r="JTS2" s="854"/>
      <c r="JTT2" s="854"/>
      <c r="JTU2" s="854"/>
      <c r="JTV2" s="854"/>
      <c r="JTW2" s="854"/>
      <c r="JTX2" s="854"/>
      <c r="JTY2" s="854"/>
      <c r="JTZ2" s="854"/>
      <c r="JUA2" s="854"/>
      <c r="JUB2" s="854"/>
      <c r="JUC2" s="854"/>
      <c r="JUD2" s="854"/>
      <c r="JUE2" s="854"/>
      <c r="JUF2" s="854"/>
      <c r="JUG2" s="854"/>
      <c r="JUH2" s="854"/>
      <c r="JUI2" s="854"/>
      <c r="JUJ2" s="854"/>
      <c r="JUK2" s="854"/>
      <c r="JUL2" s="854"/>
      <c r="JUM2" s="854"/>
      <c r="JUN2" s="854"/>
      <c r="JUO2" s="854"/>
      <c r="JUP2" s="854"/>
      <c r="JUQ2" s="854"/>
      <c r="JUR2" s="854"/>
      <c r="JUS2" s="854"/>
      <c r="JUT2" s="854"/>
      <c r="JUU2" s="854"/>
      <c r="JUV2" s="854"/>
      <c r="JUW2" s="854"/>
      <c r="JUX2" s="854"/>
      <c r="JUY2" s="854"/>
      <c r="JUZ2" s="854"/>
      <c r="JVA2" s="854"/>
      <c r="JVB2" s="854"/>
      <c r="JVC2" s="854"/>
      <c r="JVD2" s="854"/>
      <c r="JVE2" s="854"/>
      <c r="JVF2" s="854"/>
      <c r="JVG2" s="854"/>
      <c r="JVH2" s="854"/>
      <c r="JVI2" s="854"/>
      <c r="JVJ2" s="854"/>
      <c r="JVK2" s="854"/>
      <c r="JVL2" s="854"/>
      <c r="JVM2" s="854"/>
      <c r="JVN2" s="854"/>
      <c r="JVO2" s="854"/>
      <c r="JVP2" s="854"/>
      <c r="JVQ2" s="854"/>
      <c r="JVR2" s="854"/>
      <c r="JVS2" s="854"/>
      <c r="JVT2" s="854"/>
      <c r="JVU2" s="854"/>
      <c r="JVV2" s="854"/>
      <c r="JVW2" s="854"/>
      <c r="JVX2" s="854"/>
      <c r="JVY2" s="854"/>
      <c r="JVZ2" s="854"/>
      <c r="JWA2" s="854"/>
      <c r="JWB2" s="854"/>
      <c r="JWC2" s="854"/>
      <c r="JWD2" s="854"/>
      <c r="JWE2" s="854"/>
      <c r="JWF2" s="854"/>
      <c r="JWG2" s="854"/>
      <c r="JWH2" s="854"/>
      <c r="JWI2" s="854"/>
      <c r="JWJ2" s="854"/>
      <c r="JWK2" s="854"/>
      <c r="JWL2" s="854"/>
      <c r="JWM2" s="854"/>
      <c r="JWN2" s="854"/>
      <c r="JWO2" s="854"/>
      <c r="JWP2" s="854"/>
      <c r="JWQ2" s="854"/>
      <c r="JWR2" s="854"/>
      <c r="JWS2" s="854"/>
      <c r="JWT2" s="854"/>
      <c r="JWU2" s="854"/>
      <c r="JWV2" s="854"/>
      <c r="JWW2" s="854"/>
      <c r="JWX2" s="854"/>
      <c r="JWY2" s="854"/>
      <c r="JWZ2" s="854"/>
      <c r="JXA2" s="854"/>
      <c r="JXB2" s="854"/>
      <c r="JXC2" s="854"/>
      <c r="JXD2" s="854"/>
      <c r="JXE2" s="854"/>
      <c r="JXF2" s="854"/>
      <c r="JXG2" s="854"/>
      <c r="JXH2" s="854"/>
      <c r="JXI2" s="854"/>
      <c r="JXJ2" s="854"/>
      <c r="JXK2" s="854"/>
      <c r="JXL2" s="854"/>
      <c r="JXM2" s="854"/>
      <c r="JXN2" s="854"/>
      <c r="JXO2" s="854"/>
      <c r="JXP2" s="854"/>
      <c r="JXQ2" s="854"/>
      <c r="JXR2" s="854"/>
      <c r="JXS2" s="854"/>
      <c r="JXT2" s="854"/>
      <c r="JXU2" s="854"/>
      <c r="JXV2" s="854"/>
      <c r="JXW2" s="854"/>
      <c r="JXX2" s="854"/>
      <c r="JXY2" s="854"/>
      <c r="JXZ2" s="854"/>
      <c r="JYA2" s="854"/>
      <c r="JYB2" s="854"/>
      <c r="JYC2" s="854"/>
      <c r="JYD2" s="854"/>
      <c r="JYE2" s="854"/>
      <c r="JYF2" s="854"/>
      <c r="JYG2" s="854"/>
      <c r="JYH2" s="854"/>
      <c r="JYI2" s="854"/>
      <c r="JYJ2" s="854"/>
      <c r="JYK2" s="854"/>
      <c r="JYL2" s="854"/>
      <c r="JYM2" s="854"/>
      <c r="JYN2" s="854"/>
      <c r="JYO2" s="854"/>
      <c r="JYP2" s="854"/>
      <c r="JYQ2" s="854"/>
      <c r="JYR2" s="854"/>
      <c r="JYS2" s="854"/>
      <c r="JYT2" s="854"/>
      <c r="JYU2" s="854"/>
      <c r="JYV2" s="854"/>
      <c r="JYW2" s="854"/>
      <c r="JYX2" s="854"/>
      <c r="JYY2" s="854"/>
      <c r="JYZ2" s="854"/>
      <c r="JZA2" s="854"/>
      <c r="JZB2" s="854"/>
      <c r="JZC2" s="854"/>
      <c r="JZD2" s="854"/>
      <c r="JZE2" s="854"/>
      <c r="JZF2" s="854"/>
      <c r="JZG2" s="854"/>
      <c r="JZH2" s="854"/>
      <c r="JZI2" s="854"/>
      <c r="JZJ2" s="854"/>
      <c r="JZK2" s="854"/>
      <c r="JZL2" s="854"/>
      <c r="JZM2" s="854"/>
      <c r="JZN2" s="854"/>
      <c r="JZO2" s="854"/>
      <c r="JZP2" s="854"/>
      <c r="JZQ2" s="854"/>
      <c r="JZR2" s="854"/>
      <c r="JZS2" s="854"/>
      <c r="JZT2" s="854"/>
      <c r="JZU2" s="854"/>
      <c r="JZV2" s="854"/>
      <c r="JZW2" s="854"/>
      <c r="JZX2" s="854"/>
      <c r="JZY2" s="854"/>
      <c r="JZZ2" s="854"/>
      <c r="KAA2" s="854"/>
      <c r="KAB2" s="854"/>
      <c r="KAC2" s="854"/>
      <c r="KAD2" s="854"/>
      <c r="KAE2" s="854"/>
      <c r="KAF2" s="854"/>
      <c r="KAG2" s="854"/>
      <c r="KAH2" s="854"/>
      <c r="KAI2" s="854"/>
      <c r="KAJ2" s="854"/>
      <c r="KAK2" s="854"/>
      <c r="KAL2" s="854"/>
      <c r="KAM2" s="854"/>
      <c r="KAN2" s="854"/>
      <c r="KAO2" s="854"/>
      <c r="KAP2" s="854"/>
      <c r="KAQ2" s="854"/>
      <c r="KAR2" s="854"/>
      <c r="KAS2" s="854"/>
      <c r="KAT2" s="854"/>
      <c r="KAU2" s="854"/>
      <c r="KAV2" s="854"/>
      <c r="KAW2" s="854"/>
      <c r="KAX2" s="854"/>
      <c r="KAY2" s="854"/>
      <c r="KAZ2" s="854"/>
      <c r="KBA2" s="854"/>
      <c r="KBB2" s="854"/>
      <c r="KBC2" s="854"/>
      <c r="KBD2" s="854"/>
      <c r="KBE2" s="854"/>
      <c r="KBF2" s="854"/>
      <c r="KBG2" s="854"/>
      <c r="KBH2" s="854"/>
      <c r="KBI2" s="854"/>
      <c r="KBJ2" s="854"/>
      <c r="KBK2" s="854"/>
      <c r="KBL2" s="854"/>
      <c r="KBM2" s="854"/>
      <c r="KBN2" s="854"/>
      <c r="KBO2" s="854"/>
      <c r="KBP2" s="854"/>
      <c r="KBQ2" s="854"/>
      <c r="KBR2" s="854"/>
      <c r="KBS2" s="854"/>
      <c r="KBT2" s="854"/>
      <c r="KBU2" s="854"/>
      <c r="KBV2" s="854"/>
      <c r="KBW2" s="854"/>
      <c r="KBX2" s="854"/>
      <c r="KBY2" s="854"/>
      <c r="KBZ2" s="854"/>
      <c r="KCA2" s="854"/>
      <c r="KCB2" s="854"/>
      <c r="KCC2" s="854"/>
      <c r="KCD2" s="854"/>
      <c r="KCE2" s="854"/>
      <c r="KCF2" s="854"/>
      <c r="KCG2" s="854"/>
      <c r="KCH2" s="854"/>
      <c r="KCI2" s="854"/>
      <c r="KCJ2" s="854"/>
      <c r="KCK2" s="854"/>
      <c r="KCL2" s="854"/>
      <c r="KCM2" s="854"/>
      <c r="KCN2" s="854"/>
      <c r="KCO2" s="854"/>
      <c r="KCP2" s="854"/>
      <c r="KCQ2" s="854"/>
      <c r="KCR2" s="854"/>
      <c r="KCS2" s="854"/>
      <c r="KCT2" s="854"/>
      <c r="KCU2" s="854"/>
      <c r="KCV2" s="854"/>
      <c r="KCW2" s="854"/>
      <c r="KCX2" s="854"/>
      <c r="KCY2" s="854"/>
      <c r="KCZ2" s="854"/>
      <c r="KDA2" s="854"/>
      <c r="KDB2" s="854"/>
      <c r="KDC2" s="854"/>
      <c r="KDD2" s="854"/>
      <c r="KDE2" s="854"/>
      <c r="KDF2" s="854"/>
      <c r="KDG2" s="854"/>
      <c r="KDH2" s="854"/>
      <c r="KDI2" s="854"/>
      <c r="KDJ2" s="854"/>
      <c r="KDK2" s="854"/>
      <c r="KDL2" s="854"/>
      <c r="KDM2" s="854"/>
      <c r="KDN2" s="854"/>
      <c r="KDO2" s="854"/>
      <c r="KDP2" s="854"/>
      <c r="KDQ2" s="854"/>
      <c r="KDR2" s="854"/>
      <c r="KDS2" s="854"/>
      <c r="KDT2" s="854"/>
      <c r="KDU2" s="854"/>
      <c r="KDV2" s="854"/>
      <c r="KDW2" s="854"/>
      <c r="KDX2" s="854"/>
      <c r="KDY2" s="854"/>
      <c r="KDZ2" s="854"/>
      <c r="KEA2" s="854"/>
      <c r="KEB2" s="854"/>
      <c r="KEC2" s="854"/>
      <c r="KED2" s="854"/>
      <c r="KEE2" s="854"/>
      <c r="KEF2" s="854"/>
      <c r="KEG2" s="854"/>
      <c r="KEH2" s="854"/>
      <c r="KEI2" s="854"/>
      <c r="KEJ2" s="854"/>
      <c r="KEK2" s="854"/>
      <c r="KEL2" s="854"/>
      <c r="KEM2" s="854"/>
      <c r="KEN2" s="854"/>
      <c r="KEO2" s="854"/>
      <c r="KEP2" s="854"/>
      <c r="KEQ2" s="854"/>
      <c r="KER2" s="854"/>
      <c r="KES2" s="854"/>
      <c r="KET2" s="854"/>
      <c r="KEU2" s="854"/>
      <c r="KEV2" s="854"/>
      <c r="KEW2" s="854"/>
      <c r="KEX2" s="854"/>
      <c r="KEY2" s="854"/>
      <c r="KEZ2" s="854"/>
      <c r="KFA2" s="854"/>
      <c r="KFB2" s="854"/>
      <c r="KFC2" s="854"/>
      <c r="KFD2" s="854"/>
      <c r="KFE2" s="854"/>
      <c r="KFF2" s="854"/>
      <c r="KFG2" s="854"/>
      <c r="KFH2" s="854"/>
      <c r="KFI2" s="854"/>
      <c r="KFJ2" s="854"/>
      <c r="KFK2" s="854"/>
      <c r="KFL2" s="854"/>
      <c r="KFM2" s="854"/>
      <c r="KFN2" s="854"/>
      <c r="KFO2" s="854"/>
      <c r="KFP2" s="854"/>
      <c r="KFQ2" s="854"/>
      <c r="KFR2" s="854"/>
      <c r="KFS2" s="854"/>
      <c r="KFT2" s="854"/>
      <c r="KFU2" s="854"/>
      <c r="KFV2" s="854"/>
      <c r="KFW2" s="854"/>
      <c r="KFX2" s="854"/>
      <c r="KFY2" s="854"/>
      <c r="KFZ2" s="854"/>
      <c r="KGA2" s="854"/>
      <c r="KGB2" s="854"/>
      <c r="KGC2" s="854"/>
      <c r="KGD2" s="854"/>
      <c r="KGE2" s="854"/>
      <c r="KGF2" s="854"/>
      <c r="KGG2" s="854"/>
      <c r="KGH2" s="854"/>
      <c r="KGI2" s="854"/>
      <c r="KGJ2" s="854"/>
      <c r="KGK2" s="854"/>
      <c r="KGL2" s="854"/>
      <c r="KGM2" s="854"/>
      <c r="KGN2" s="854"/>
      <c r="KGO2" s="854"/>
      <c r="KGP2" s="854"/>
      <c r="KGQ2" s="854"/>
      <c r="KGR2" s="854"/>
      <c r="KGS2" s="854"/>
      <c r="KGT2" s="854"/>
      <c r="KGU2" s="854"/>
      <c r="KGV2" s="854"/>
      <c r="KGW2" s="854"/>
      <c r="KGX2" s="854"/>
      <c r="KGY2" s="854"/>
      <c r="KGZ2" s="854"/>
      <c r="KHA2" s="854"/>
      <c r="KHB2" s="854"/>
      <c r="KHC2" s="854"/>
      <c r="KHD2" s="854"/>
      <c r="KHE2" s="854"/>
      <c r="KHF2" s="854"/>
      <c r="KHG2" s="854"/>
      <c r="KHH2" s="854"/>
      <c r="KHI2" s="854"/>
      <c r="KHJ2" s="854"/>
      <c r="KHK2" s="854"/>
      <c r="KHL2" s="854"/>
      <c r="KHM2" s="854"/>
      <c r="KHN2" s="854"/>
      <c r="KHO2" s="854"/>
      <c r="KHP2" s="854"/>
      <c r="KHQ2" s="854"/>
      <c r="KHR2" s="854"/>
      <c r="KHS2" s="854"/>
      <c r="KHT2" s="854"/>
      <c r="KHU2" s="854"/>
      <c r="KHV2" s="854"/>
      <c r="KHW2" s="854"/>
      <c r="KHX2" s="854"/>
      <c r="KHY2" s="854"/>
      <c r="KHZ2" s="854"/>
      <c r="KIA2" s="854"/>
      <c r="KIB2" s="854"/>
      <c r="KIC2" s="854"/>
      <c r="KID2" s="854"/>
      <c r="KIE2" s="854"/>
      <c r="KIF2" s="854"/>
      <c r="KIG2" s="854"/>
      <c r="KIH2" s="854"/>
      <c r="KII2" s="854"/>
      <c r="KIJ2" s="854"/>
      <c r="KIK2" s="854"/>
      <c r="KIL2" s="854"/>
      <c r="KIM2" s="854"/>
      <c r="KIN2" s="854"/>
      <c r="KIO2" s="854"/>
      <c r="KIP2" s="854"/>
      <c r="KIQ2" s="854"/>
      <c r="KIR2" s="854"/>
      <c r="KIS2" s="854"/>
      <c r="KIT2" s="854"/>
      <c r="KIU2" s="854"/>
      <c r="KIV2" s="854"/>
      <c r="KIW2" s="854"/>
      <c r="KIX2" s="854"/>
      <c r="KIY2" s="854"/>
      <c r="KIZ2" s="854"/>
      <c r="KJA2" s="854"/>
      <c r="KJB2" s="854"/>
      <c r="KJC2" s="854"/>
      <c r="KJD2" s="854"/>
      <c r="KJE2" s="854"/>
      <c r="KJF2" s="854"/>
      <c r="KJG2" s="854"/>
      <c r="KJH2" s="854"/>
      <c r="KJI2" s="854"/>
      <c r="KJJ2" s="854"/>
      <c r="KJK2" s="854"/>
      <c r="KJL2" s="854"/>
      <c r="KJM2" s="854"/>
      <c r="KJN2" s="854"/>
      <c r="KJO2" s="854"/>
      <c r="KJP2" s="854"/>
      <c r="KJQ2" s="854"/>
      <c r="KJR2" s="854"/>
      <c r="KJS2" s="854"/>
      <c r="KJT2" s="854"/>
      <c r="KJU2" s="854"/>
      <c r="KJV2" s="854"/>
      <c r="KJW2" s="854"/>
      <c r="KJX2" s="854"/>
      <c r="KJY2" s="854"/>
      <c r="KJZ2" s="854"/>
      <c r="KKA2" s="854"/>
      <c r="KKB2" s="854"/>
      <c r="KKC2" s="854"/>
      <c r="KKD2" s="854"/>
      <c r="KKE2" s="854"/>
      <c r="KKF2" s="854"/>
      <c r="KKG2" s="854"/>
      <c r="KKH2" s="854"/>
      <c r="KKI2" s="854"/>
      <c r="KKJ2" s="854"/>
      <c r="KKK2" s="854"/>
      <c r="KKL2" s="854"/>
      <c r="KKM2" s="854"/>
      <c r="KKN2" s="854"/>
      <c r="KKO2" s="854"/>
      <c r="KKP2" s="854"/>
      <c r="KKQ2" s="854"/>
      <c r="KKR2" s="854"/>
      <c r="KKS2" s="854"/>
      <c r="KKT2" s="854"/>
      <c r="KKU2" s="854"/>
      <c r="KKV2" s="854"/>
      <c r="KKW2" s="854"/>
      <c r="KKX2" s="854"/>
      <c r="KKY2" s="854"/>
      <c r="KKZ2" s="854"/>
      <c r="KLA2" s="854"/>
      <c r="KLB2" s="854"/>
      <c r="KLC2" s="854"/>
      <c r="KLD2" s="854"/>
      <c r="KLE2" s="854"/>
      <c r="KLF2" s="854"/>
      <c r="KLG2" s="854"/>
      <c r="KLH2" s="854"/>
      <c r="KLI2" s="854"/>
      <c r="KLJ2" s="854"/>
      <c r="KLK2" s="854"/>
      <c r="KLL2" s="854"/>
      <c r="KLM2" s="854"/>
      <c r="KLN2" s="854"/>
      <c r="KLO2" s="854"/>
      <c r="KLP2" s="854"/>
      <c r="KLQ2" s="854"/>
      <c r="KLR2" s="854"/>
      <c r="KLS2" s="854"/>
      <c r="KLT2" s="854"/>
      <c r="KLU2" s="854"/>
      <c r="KLV2" s="854"/>
      <c r="KLW2" s="854"/>
      <c r="KLX2" s="854"/>
      <c r="KLY2" s="854"/>
      <c r="KLZ2" s="854"/>
      <c r="KMA2" s="854"/>
      <c r="KMB2" s="854"/>
      <c r="KMC2" s="854"/>
      <c r="KMD2" s="854"/>
      <c r="KME2" s="854"/>
      <c r="KMF2" s="854"/>
      <c r="KMG2" s="854"/>
      <c r="KMH2" s="854"/>
      <c r="KMI2" s="854"/>
      <c r="KMJ2" s="854"/>
      <c r="KMK2" s="854"/>
      <c r="KML2" s="854"/>
      <c r="KMM2" s="854"/>
      <c r="KMN2" s="854"/>
      <c r="KMO2" s="854"/>
      <c r="KMP2" s="854"/>
      <c r="KMQ2" s="854"/>
      <c r="KMR2" s="854"/>
      <c r="KMS2" s="854"/>
      <c r="KMT2" s="854"/>
      <c r="KMU2" s="854"/>
      <c r="KMV2" s="854"/>
      <c r="KMW2" s="854"/>
      <c r="KMX2" s="854"/>
      <c r="KMY2" s="854"/>
      <c r="KMZ2" s="854"/>
      <c r="KNA2" s="854"/>
      <c r="KNB2" s="854"/>
      <c r="KNC2" s="854"/>
      <c r="KND2" s="854"/>
      <c r="KNE2" s="854"/>
      <c r="KNF2" s="854"/>
      <c r="KNG2" s="854"/>
      <c r="KNH2" s="854"/>
      <c r="KNI2" s="854"/>
      <c r="KNJ2" s="854"/>
      <c r="KNK2" s="854"/>
      <c r="KNL2" s="854"/>
      <c r="KNM2" s="854"/>
      <c r="KNN2" s="854"/>
      <c r="KNO2" s="854"/>
      <c r="KNP2" s="854"/>
      <c r="KNQ2" s="854"/>
      <c r="KNR2" s="854"/>
      <c r="KNS2" s="854"/>
      <c r="KNT2" s="854"/>
      <c r="KNU2" s="854"/>
      <c r="KNV2" s="854"/>
      <c r="KNW2" s="854"/>
      <c r="KNX2" s="854"/>
      <c r="KNY2" s="854"/>
      <c r="KNZ2" s="854"/>
      <c r="KOA2" s="854"/>
      <c r="KOB2" s="854"/>
      <c r="KOC2" s="854"/>
      <c r="KOD2" s="854"/>
      <c r="KOE2" s="854"/>
      <c r="KOF2" s="854"/>
      <c r="KOG2" s="854"/>
      <c r="KOH2" s="854"/>
      <c r="KOI2" s="854"/>
      <c r="KOJ2" s="854"/>
      <c r="KOK2" s="854"/>
      <c r="KOL2" s="854"/>
      <c r="KOM2" s="854"/>
      <c r="KON2" s="854"/>
      <c r="KOO2" s="854"/>
      <c r="KOP2" s="854"/>
      <c r="KOQ2" s="854"/>
      <c r="KOR2" s="854"/>
      <c r="KOS2" s="854"/>
      <c r="KOT2" s="854"/>
      <c r="KOU2" s="854"/>
      <c r="KOV2" s="854"/>
      <c r="KOW2" s="854"/>
      <c r="KOX2" s="854"/>
      <c r="KOY2" s="854"/>
      <c r="KOZ2" s="854"/>
      <c r="KPA2" s="854"/>
      <c r="KPB2" s="854"/>
      <c r="KPC2" s="854"/>
      <c r="KPD2" s="854"/>
      <c r="KPE2" s="854"/>
      <c r="KPF2" s="854"/>
      <c r="KPG2" s="854"/>
      <c r="KPH2" s="854"/>
      <c r="KPI2" s="854"/>
      <c r="KPJ2" s="854"/>
      <c r="KPK2" s="854"/>
      <c r="KPL2" s="854"/>
      <c r="KPM2" s="854"/>
      <c r="KPN2" s="854"/>
      <c r="KPO2" s="854"/>
      <c r="KPP2" s="854"/>
      <c r="KPQ2" s="854"/>
      <c r="KPR2" s="854"/>
      <c r="KPS2" s="854"/>
      <c r="KPT2" s="854"/>
      <c r="KPU2" s="854"/>
      <c r="KPV2" s="854"/>
      <c r="KPW2" s="854"/>
      <c r="KPX2" s="854"/>
      <c r="KPY2" s="854"/>
      <c r="KPZ2" s="854"/>
      <c r="KQA2" s="854"/>
      <c r="KQB2" s="854"/>
      <c r="KQC2" s="854"/>
      <c r="KQD2" s="854"/>
      <c r="KQE2" s="854"/>
      <c r="KQF2" s="854"/>
      <c r="KQG2" s="854"/>
      <c r="KQH2" s="854"/>
      <c r="KQI2" s="854"/>
      <c r="KQJ2" s="854"/>
      <c r="KQK2" s="854"/>
      <c r="KQL2" s="854"/>
      <c r="KQM2" s="854"/>
      <c r="KQN2" s="854"/>
      <c r="KQO2" s="854"/>
      <c r="KQP2" s="854"/>
      <c r="KQQ2" s="854"/>
      <c r="KQR2" s="854"/>
      <c r="KQS2" s="854"/>
      <c r="KQT2" s="854"/>
      <c r="KQU2" s="854"/>
      <c r="KQV2" s="854"/>
      <c r="KQW2" s="854"/>
      <c r="KQX2" s="854"/>
      <c r="KQY2" s="854"/>
      <c r="KQZ2" s="854"/>
      <c r="KRA2" s="854"/>
      <c r="KRB2" s="854"/>
      <c r="KRC2" s="854"/>
      <c r="KRD2" s="854"/>
      <c r="KRE2" s="854"/>
      <c r="KRF2" s="854"/>
      <c r="KRG2" s="854"/>
      <c r="KRH2" s="854"/>
      <c r="KRI2" s="854"/>
      <c r="KRJ2" s="854"/>
      <c r="KRK2" s="854"/>
      <c r="KRL2" s="854"/>
      <c r="KRM2" s="854"/>
      <c r="KRN2" s="854"/>
      <c r="KRO2" s="854"/>
      <c r="KRP2" s="854"/>
      <c r="KRQ2" s="854"/>
      <c r="KRR2" s="854"/>
      <c r="KRS2" s="854"/>
      <c r="KRT2" s="854"/>
      <c r="KRU2" s="854"/>
      <c r="KRV2" s="854"/>
      <c r="KRW2" s="854"/>
      <c r="KRX2" s="854"/>
      <c r="KRY2" s="854"/>
      <c r="KRZ2" s="854"/>
      <c r="KSA2" s="854"/>
      <c r="KSB2" s="854"/>
      <c r="KSC2" s="854"/>
      <c r="KSD2" s="854"/>
      <c r="KSE2" s="854"/>
      <c r="KSF2" s="854"/>
      <c r="KSG2" s="854"/>
      <c r="KSH2" s="854"/>
      <c r="KSI2" s="854"/>
      <c r="KSJ2" s="854"/>
      <c r="KSK2" s="854"/>
      <c r="KSL2" s="854"/>
      <c r="KSM2" s="854"/>
      <c r="KSN2" s="854"/>
      <c r="KSO2" s="854"/>
      <c r="KSP2" s="854"/>
      <c r="KSQ2" s="854"/>
      <c r="KSR2" s="854"/>
      <c r="KSS2" s="854"/>
      <c r="KST2" s="854"/>
      <c r="KSU2" s="854"/>
      <c r="KSV2" s="854"/>
      <c r="KSW2" s="854"/>
      <c r="KSX2" s="854"/>
      <c r="KSY2" s="854"/>
      <c r="KSZ2" s="854"/>
      <c r="KTA2" s="854"/>
      <c r="KTB2" s="854"/>
      <c r="KTC2" s="854"/>
      <c r="KTD2" s="854"/>
      <c r="KTE2" s="854"/>
      <c r="KTF2" s="854"/>
      <c r="KTG2" s="854"/>
      <c r="KTH2" s="854"/>
      <c r="KTI2" s="854"/>
      <c r="KTJ2" s="854"/>
      <c r="KTK2" s="854"/>
      <c r="KTL2" s="854"/>
      <c r="KTM2" s="854"/>
      <c r="KTN2" s="854"/>
      <c r="KTO2" s="854"/>
      <c r="KTP2" s="854"/>
      <c r="KTQ2" s="854"/>
      <c r="KTR2" s="854"/>
      <c r="KTS2" s="854"/>
      <c r="KTT2" s="854"/>
      <c r="KTU2" s="854"/>
      <c r="KTV2" s="854"/>
      <c r="KTW2" s="854"/>
      <c r="KTX2" s="854"/>
      <c r="KTY2" s="854"/>
      <c r="KTZ2" s="854"/>
      <c r="KUA2" s="854"/>
      <c r="KUB2" s="854"/>
      <c r="KUC2" s="854"/>
      <c r="KUD2" s="854"/>
      <c r="KUE2" s="854"/>
      <c r="KUF2" s="854"/>
      <c r="KUG2" s="854"/>
      <c r="KUH2" s="854"/>
      <c r="KUI2" s="854"/>
      <c r="KUJ2" s="854"/>
      <c r="KUK2" s="854"/>
      <c r="KUL2" s="854"/>
      <c r="KUM2" s="854"/>
      <c r="KUN2" s="854"/>
      <c r="KUO2" s="854"/>
      <c r="KUP2" s="854"/>
      <c r="KUQ2" s="854"/>
      <c r="KUR2" s="854"/>
      <c r="KUS2" s="854"/>
      <c r="KUT2" s="854"/>
      <c r="KUU2" s="854"/>
      <c r="KUV2" s="854"/>
      <c r="KUW2" s="854"/>
      <c r="KUX2" s="854"/>
      <c r="KUY2" s="854"/>
      <c r="KUZ2" s="854"/>
      <c r="KVA2" s="854"/>
      <c r="KVB2" s="854"/>
      <c r="KVC2" s="854"/>
      <c r="KVD2" s="854"/>
      <c r="KVE2" s="854"/>
      <c r="KVF2" s="854"/>
      <c r="KVG2" s="854"/>
      <c r="KVH2" s="854"/>
      <c r="KVI2" s="854"/>
      <c r="KVJ2" s="854"/>
      <c r="KVK2" s="854"/>
      <c r="KVL2" s="854"/>
      <c r="KVM2" s="854"/>
      <c r="KVN2" s="854"/>
      <c r="KVO2" s="854"/>
      <c r="KVP2" s="854"/>
      <c r="KVQ2" s="854"/>
      <c r="KVR2" s="854"/>
      <c r="KVS2" s="854"/>
      <c r="KVT2" s="854"/>
      <c r="KVU2" s="854"/>
      <c r="KVV2" s="854"/>
      <c r="KVW2" s="854"/>
      <c r="KVX2" s="854"/>
      <c r="KVY2" s="854"/>
      <c r="KVZ2" s="854"/>
      <c r="KWA2" s="854"/>
      <c r="KWB2" s="854"/>
      <c r="KWC2" s="854"/>
      <c r="KWD2" s="854"/>
      <c r="KWE2" s="854"/>
      <c r="KWF2" s="854"/>
      <c r="KWG2" s="854"/>
      <c r="KWH2" s="854"/>
      <c r="KWI2" s="854"/>
      <c r="KWJ2" s="854"/>
      <c r="KWK2" s="854"/>
      <c r="KWL2" s="854"/>
      <c r="KWM2" s="854"/>
      <c r="KWN2" s="854"/>
      <c r="KWO2" s="854"/>
      <c r="KWP2" s="854"/>
      <c r="KWQ2" s="854"/>
      <c r="KWR2" s="854"/>
      <c r="KWS2" s="854"/>
      <c r="KWT2" s="854"/>
      <c r="KWU2" s="854"/>
      <c r="KWV2" s="854"/>
      <c r="KWW2" s="854"/>
      <c r="KWX2" s="854"/>
      <c r="KWY2" s="854"/>
      <c r="KWZ2" s="854"/>
      <c r="KXA2" s="854"/>
      <c r="KXB2" s="854"/>
      <c r="KXC2" s="854"/>
      <c r="KXD2" s="854"/>
      <c r="KXE2" s="854"/>
      <c r="KXF2" s="854"/>
      <c r="KXG2" s="854"/>
      <c r="KXH2" s="854"/>
      <c r="KXI2" s="854"/>
      <c r="KXJ2" s="854"/>
      <c r="KXK2" s="854"/>
      <c r="KXL2" s="854"/>
      <c r="KXM2" s="854"/>
      <c r="KXN2" s="854"/>
      <c r="KXO2" s="854"/>
      <c r="KXP2" s="854"/>
      <c r="KXQ2" s="854"/>
      <c r="KXR2" s="854"/>
      <c r="KXS2" s="854"/>
      <c r="KXT2" s="854"/>
      <c r="KXU2" s="854"/>
      <c r="KXV2" s="854"/>
      <c r="KXW2" s="854"/>
      <c r="KXX2" s="854"/>
      <c r="KXY2" s="854"/>
      <c r="KXZ2" s="854"/>
      <c r="KYA2" s="854"/>
      <c r="KYB2" s="854"/>
      <c r="KYC2" s="854"/>
      <c r="KYD2" s="854"/>
      <c r="KYE2" s="854"/>
      <c r="KYF2" s="854"/>
      <c r="KYG2" s="854"/>
      <c r="KYH2" s="854"/>
      <c r="KYI2" s="854"/>
      <c r="KYJ2" s="854"/>
      <c r="KYK2" s="854"/>
      <c r="KYL2" s="854"/>
      <c r="KYM2" s="854"/>
      <c r="KYN2" s="854"/>
      <c r="KYO2" s="854"/>
      <c r="KYP2" s="854"/>
      <c r="KYQ2" s="854"/>
      <c r="KYR2" s="854"/>
      <c r="KYS2" s="854"/>
      <c r="KYT2" s="854"/>
      <c r="KYU2" s="854"/>
      <c r="KYV2" s="854"/>
      <c r="KYW2" s="854"/>
      <c r="KYX2" s="854"/>
      <c r="KYY2" s="854"/>
      <c r="KYZ2" s="854"/>
      <c r="KZA2" s="854"/>
      <c r="KZB2" s="854"/>
      <c r="KZC2" s="854"/>
      <c r="KZD2" s="854"/>
      <c r="KZE2" s="854"/>
      <c r="KZF2" s="854"/>
      <c r="KZG2" s="854"/>
      <c r="KZH2" s="854"/>
      <c r="KZI2" s="854"/>
      <c r="KZJ2" s="854"/>
      <c r="KZK2" s="854"/>
      <c r="KZL2" s="854"/>
      <c r="KZM2" s="854"/>
      <c r="KZN2" s="854"/>
      <c r="KZO2" s="854"/>
      <c r="KZP2" s="854"/>
      <c r="KZQ2" s="854"/>
      <c r="KZR2" s="854"/>
      <c r="KZS2" s="854"/>
      <c r="KZT2" s="854"/>
      <c r="KZU2" s="854"/>
      <c r="KZV2" s="854"/>
      <c r="KZW2" s="854"/>
      <c r="KZX2" s="854"/>
      <c r="KZY2" s="854"/>
      <c r="KZZ2" s="854"/>
      <c r="LAA2" s="854"/>
      <c r="LAB2" s="854"/>
      <c r="LAC2" s="854"/>
      <c r="LAD2" s="854"/>
      <c r="LAE2" s="854"/>
      <c r="LAF2" s="854"/>
      <c r="LAG2" s="854"/>
      <c r="LAH2" s="854"/>
      <c r="LAI2" s="854"/>
      <c r="LAJ2" s="854"/>
      <c r="LAK2" s="854"/>
      <c r="LAL2" s="854"/>
      <c r="LAM2" s="854"/>
      <c r="LAN2" s="854"/>
      <c r="LAO2" s="854"/>
      <c r="LAP2" s="854"/>
      <c r="LAQ2" s="854"/>
      <c r="LAR2" s="854"/>
      <c r="LAS2" s="854"/>
      <c r="LAT2" s="854"/>
      <c r="LAU2" s="854"/>
      <c r="LAV2" s="854"/>
      <c r="LAW2" s="854"/>
      <c r="LAX2" s="854"/>
      <c r="LAY2" s="854"/>
      <c r="LAZ2" s="854"/>
      <c r="LBA2" s="854"/>
      <c r="LBB2" s="854"/>
      <c r="LBC2" s="854"/>
      <c r="LBD2" s="854"/>
      <c r="LBE2" s="854"/>
      <c r="LBF2" s="854"/>
      <c r="LBG2" s="854"/>
      <c r="LBH2" s="854"/>
      <c r="LBI2" s="854"/>
      <c r="LBJ2" s="854"/>
      <c r="LBK2" s="854"/>
      <c r="LBL2" s="854"/>
      <c r="LBM2" s="854"/>
      <c r="LBN2" s="854"/>
      <c r="LBO2" s="854"/>
      <c r="LBP2" s="854"/>
      <c r="LBQ2" s="854"/>
      <c r="LBR2" s="854"/>
      <c r="LBS2" s="854"/>
      <c r="LBT2" s="854"/>
      <c r="LBU2" s="854"/>
      <c r="LBV2" s="854"/>
      <c r="LBW2" s="854"/>
      <c r="LBX2" s="854"/>
      <c r="LBY2" s="854"/>
      <c r="LBZ2" s="854"/>
      <c r="LCA2" s="854"/>
      <c r="LCB2" s="854"/>
      <c r="LCC2" s="854"/>
      <c r="LCD2" s="854"/>
      <c r="LCE2" s="854"/>
      <c r="LCF2" s="854"/>
      <c r="LCG2" s="854"/>
      <c r="LCH2" s="854"/>
      <c r="LCI2" s="854"/>
      <c r="LCJ2" s="854"/>
      <c r="LCK2" s="854"/>
      <c r="LCL2" s="854"/>
      <c r="LCM2" s="854"/>
      <c r="LCN2" s="854"/>
      <c r="LCO2" s="854"/>
      <c r="LCP2" s="854"/>
      <c r="LCQ2" s="854"/>
      <c r="LCR2" s="854"/>
      <c r="LCS2" s="854"/>
      <c r="LCT2" s="854"/>
      <c r="LCU2" s="854"/>
      <c r="LCV2" s="854"/>
      <c r="LCW2" s="854"/>
      <c r="LCX2" s="854"/>
      <c r="LCY2" s="854"/>
      <c r="LCZ2" s="854"/>
      <c r="LDA2" s="854"/>
      <c r="LDB2" s="854"/>
      <c r="LDC2" s="854"/>
      <c r="LDD2" s="854"/>
      <c r="LDE2" s="854"/>
      <c r="LDF2" s="854"/>
      <c r="LDG2" s="854"/>
      <c r="LDH2" s="854"/>
      <c r="LDI2" s="854"/>
      <c r="LDJ2" s="854"/>
      <c r="LDK2" s="854"/>
      <c r="LDL2" s="854"/>
      <c r="LDM2" s="854"/>
      <c r="LDN2" s="854"/>
      <c r="LDO2" s="854"/>
      <c r="LDP2" s="854"/>
      <c r="LDQ2" s="854"/>
      <c r="LDR2" s="854"/>
      <c r="LDS2" s="854"/>
      <c r="LDT2" s="854"/>
      <c r="LDU2" s="854"/>
      <c r="LDV2" s="854"/>
      <c r="LDW2" s="854"/>
      <c r="LDX2" s="854"/>
      <c r="LDY2" s="854"/>
      <c r="LDZ2" s="854"/>
      <c r="LEA2" s="854"/>
      <c r="LEB2" s="854"/>
      <c r="LEC2" s="854"/>
      <c r="LED2" s="854"/>
      <c r="LEE2" s="854"/>
      <c r="LEF2" s="854"/>
      <c r="LEG2" s="854"/>
      <c r="LEH2" s="854"/>
      <c r="LEI2" s="854"/>
      <c r="LEJ2" s="854"/>
      <c r="LEK2" s="854"/>
      <c r="LEL2" s="854"/>
      <c r="LEM2" s="854"/>
      <c r="LEN2" s="854"/>
      <c r="LEO2" s="854"/>
      <c r="LEP2" s="854"/>
      <c r="LEQ2" s="854"/>
      <c r="LER2" s="854"/>
      <c r="LES2" s="854"/>
      <c r="LET2" s="854"/>
      <c r="LEU2" s="854"/>
      <c r="LEV2" s="854"/>
      <c r="LEW2" s="854"/>
      <c r="LEX2" s="854"/>
      <c r="LEY2" s="854"/>
      <c r="LEZ2" s="854"/>
      <c r="LFA2" s="854"/>
      <c r="LFB2" s="854"/>
      <c r="LFC2" s="854"/>
      <c r="LFD2" s="854"/>
      <c r="LFE2" s="854"/>
      <c r="LFF2" s="854"/>
      <c r="LFG2" s="854"/>
      <c r="LFH2" s="854"/>
      <c r="LFI2" s="854"/>
      <c r="LFJ2" s="854"/>
      <c r="LFK2" s="854"/>
      <c r="LFL2" s="854"/>
      <c r="LFM2" s="854"/>
      <c r="LFN2" s="854"/>
      <c r="LFO2" s="854"/>
      <c r="LFP2" s="854"/>
      <c r="LFQ2" s="854"/>
      <c r="LFR2" s="854"/>
      <c r="LFS2" s="854"/>
      <c r="LFT2" s="854"/>
      <c r="LFU2" s="854"/>
      <c r="LFV2" s="854"/>
      <c r="LFW2" s="854"/>
      <c r="LFX2" s="854"/>
      <c r="LFY2" s="854"/>
      <c r="LFZ2" s="854"/>
      <c r="LGA2" s="854"/>
      <c r="LGB2" s="854"/>
      <c r="LGC2" s="854"/>
      <c r="LGD2" s="854"/>
      <c r="LGE2" s="854"/>
      <c r="LGF2" s="854"/>
      <c r="LGG2" s="854"/>
      <c r="LGH2" s="854"/>
      <c r="LGI2" s="854"/>
      <c r="LGJ2" s="854"/>
      <c r="LGK2" s="854"/>
      <c r="LGL2" s="854"/>
      <c r="LGM2" s="854"/>
      <c r="LGN2" s="854"/>
      <c r="LGO2" s="854"/>
      <c r="LGP2" s="854"/>
      <c r="LGQ2" s="854"/>
      <c r="LGR2" s="854"/>
      <c r="LGS2" s="854"/>
      <c r="LGT2" s="854"/>
      <c r="LGU2" s="854"/>
      <c r="LGV2" s="854"/>
      <c r="LGW2" s="854"/>
      <c r="LGX2" s="854"/>
      <c r="LGY2" s="854"/>
      <c r="LGZ2" s="854"/>
      <c r="LHA2" s="854"/>
      <c r="LHB2" s="854"/>
      <c r="LHC2" s="854"/>
      <c r="LHD2" s="854"/>
      <c r="LHE2" s="854"/>
      <c r="LHF2" s="854"/>
      <c r="LHG2" s="854"/>
      <c r="LHH2" s="854"/>
      <c r="LHI2" s="854"/>
      <c r="LHJ2" s="854"/>
      <c r="LHK2" s="854"/>
      <c r="LHL2" s="854"/>
      <c r="LHM2" s="854"/>
      <c r="LHN2" s="854"/>
      <c r="LHO2" s="854"/>
      <c r="LHP2" s="854"/>
      <c r="LHQ2" s="854"/>
      <c r="LHR2" s="854"/>
      <c r="LHS2" s="854"/>
      <c r="LHT2" s="854"/>
      <c r="LHU2" s="854"/>
      <c r="LHV2" s="854"/>
      <c r="LHW2" s="854"/>
      <c r="LHX2" s="854"/>
      <c r="LHY2" s="854"/>
      <c r="LHZ2" s="854"/>
      <c r="LIA2" s="854"/>
      <c r="LIB2" s="854"/>
      <c r="LIC2" s="854"/>
      <c r="LID2" s="854"/>
      <c r="LIE2" s="854"/>
      <c r="LIF2" s="854"/>
      <c r="LIG2" s="854"/>
      <c r="LIH2" s="854"/>
      <c r="LII2" s="854"/>
      <c r="LIJ2" s="854"/>
      <c r="LIK2" s="854"/>
      <c r="LIL2" s="854"/>
      <c r="LIM2" s="854"/>
      <c r="LIN2" s="854"/>
      <c r="LIO2" s="854"/>
      <c r="LIP2" s="854"/>
      <c r="LIQ2" s="854"/>
      <c r="LIR2" s="854"/>
      <c r="LIS2" s="854"/>
      <c r="LIT2" s="854"/>
      <c r="LIU2" s="854"/>
      <c r="LIV2" s="854"/>
      <c r="LIW2" s="854"/>
      <c r="LIX2" s="854"/>
      <c r="LIY2" s="854"/>
      <c r="LIZ2" s="854"/>
      <c r="LJA2" s="854"/>
      <c r="LJB2" s="854"/>
      <c r="LJC2" s="854"/>
      <c r="LJD2" s="854"/>
      <c r="LJE2" s="854"/>
      <c r="LJF2" s="854"/>
      <c r="LJG2" s="854"/>
      <c r="LJH2" s="854"/>
      <c r="LJI2" s="854"/>
      <c r="LJJ2" s="854"/>
      <c r="LJK2" s="854"/>
      <c r="LJL2" s="854"/>
      <c r="LJM2" s="854"/>
      <c r="LJN2" s="854"/>
      <c r="LJO2" s="854"/>
      <c r="LJP2" s="854"/>
      <c r="LJQ2" s="854"/>
      <c r="LJR2" s="854"/>
      <c r="LJS2" s="854"/>
      <c r="LJT2" s="854"/>
      <c r="LJU2" s="854"/>
      <c r="LJV2" s="854"/>
      <c r="LJW2" s="854"/>
      <c r="LJX2" s="854"/>
      <c r="LJY2" s="854"/>
      <c r="LJZ2" s="854"/>
      <c r="LKA2" s="854"/>
      <c r="LKB2" s="854"/>
      <c r="LKC2" s="854"/>
      <c r="LKD2" s="854"/>
      <c r="LKE2" s="854"/>
      <c r="LKF2" s="854"/>
      <c r="LKG2" s="854"/>
      <c r="LKH2" s="854"/>
      <c r="LKI2" s="854"/>
      <c r="LKJ2" s="854"/>
      <c r="LKK2" s="854"/>
      <c r="LKL2" s="854"/>
      <c r="LKM2" s="854"/>
      <c r="LKN2" s="854"/>
      <c r="LKO2" s="854"/>
      <c r="LKP2" s="854"/>
      <c r="LKQ2" s="854"/>
      <c r="LKR2" s="854"/>
      <c r="LKS2" s="854"/>
      <c r="LKT2" s="854"/>
      <c r="LKU2" s="854"/>
      <c r="LKV2" s="854"/>
      <c r="LKW2" s="854"/>
      <c r="LKX2" s="854"/>
      <c r="LKY2" s="854"/>
      <c r="LKZ2" s="854"/>
      <c r="LLA2" s="854"/>
      <c r="LLB2" s="854"/>
      <c r="LLC2" s="854"/>
      <c r="LLD2" s="854"/>
      <c r="LLE2" s="854"/>
      <c r="LLF2" s="854"/>
      <c r="LLG2" s="854"/>
      <c r="LLH2" s="854"/>
      <c r="LLI2" s="854"/>
      <c r="LLJ2" s="854"/>
      <c r="LLK2" s="854"/>
      <c r="LLL2" s="854"/>
      <c r="LLM2" s="854"/>
      <c r="LLN2" s="854"/>
      <c r="LLO2" s="854"/>
      <c r="LLP2" s="854"/>
      <c r="LLQ2" s="854"/>
      <c r="LLR2" s="854"/>
      <c r="LLS2" s="854"/>
      <c r="LLT2" s="854"/>
      <c r="LLU2" s="854"/>
      <c r="LLV2" s="854"/>
      <c r="LLW2" s="854"/>
      <c r="LLX2" s="854"/>
      <c r="LLY2" s="854"/>
      <c r="LLZ2" s="854"/>
      <c r="LMA2" s="854"/>
      <c r="LMB2" s="854"/>
      <c r="LMC2" s="854"/>
      <c r="LMD2" s="854"/>
      <c r="LME2" s="854"/>
      <c r="LMF2" s="854"/>
      <c r="LMG2" s="854"/>
      <c r="LMH2" s="854"/>
      <c r="LMI2" s="854"/>
      <c r="LMJ2" s="854"/>
      <c r="LMK2" s="854"/>
      <c r="LML2" s="854"/>
      <c r="LMM2" s="854"/>
      <c r="LMN2" s="854"/>
      <c r="LMO2" s="854"/>
      <c r="LMP2" s="854"/>
      <c r="LMQ2" s="854"/>
      <c r="LMR2" s="854"/>
      <c r="LMS2" s="854"/>
      <c r="LMT2" s="854"/>
      <c r="LMU2" s="854"/>
      <c r="LMV2" s="854"/>
      <c r="LMW2" s="854"/>
      <c r="LMX2" s="854"/>
      <c r="LMY2" s="854"/>
      <c r="LMZ2" s="854"/>
      <c r="LNA2" s="854"/>
      <c r="LNB2" s="854"/>
      <c r="LNC2" s="854"/>
      <c r="LND2" s="854"/>
      <c r="LNE2" s="854"/>
      <c r="LNF2" s="854"/>
      <c r="LNG2" s="854"/>
      <c r="LNH2" s="854"/>
      <c r="LNI2" s="854"/>
      <c r="LNJ2" s="854"/>
      <c r="LNK2" s="854"/>
      <c r="LNL2" s="854"/>
      <c r="LNM2" s="854"/>
      <c r="LNN2" s="854"/>
      <c r="LNO2" s="854"/>
      <c r="LNP2" s="854"/>
      <c r="LNQ2" s="854"/>
      <c r="LNR2" s="854"/>
      <c r="LNS2" s="854"/>
      <c r="LNT2" s="854"/>
      <c r="LNU2" s="854"/>
      <c r="LNV2" s="854"/>
      <c r="LNW2" s="854"/>
      <c r="LNX2" s="854"/>
      <c r="LNY2" s="854"/>
      <c r="LNZ2" s="854"/>
      <c r="LOA2" s="854"/>
      <c r="LOB2" s="854"/>
      <c r="LOC2" s="854"/>
      <c r="LOD2" s="854"/>
      <c r="LOE2" s="854"/>
      <c r="LOF2" s="854"/>
      <c r="LOG2" s="854"/>
      <c r="LOH2" s="854"/>
      <c r="LOI2" s="854"/>
      <c r="LOJ2" s="854"/>
      <c r="LOK2" s="854"/>
      <c r="LOL2" s="854"/>
      <c r="LOM2" s="854"/>
      <c r="LON2" s="854"/>
      <c r="LOO2" s="854"/>
      <c r="LOP2" s="854"/>
      <c r="LOQ2" s="854"/>
      <c r="LOR2" s="854"/>
      <c r="LOS2" s="854"/>
      <c r="LOT2" s="854"/>
      <c r="LOU2" s="854"/>
      <c r="LOV2" s="854"/>
      <c r="LOW2" s="854"/>
      <c r="LOX2" s="854"/>
      <c r="LOY2" s="854"/>
      <c r="LOZ2" s="854"/>
      <c r="LPA2" s="854"/>
      <c r="LPB2" s="854"/>
      <c r="LPC2" s="854"/>
      <c r="LPD2" s="854"/>
      <c r="LPE2" s="854"/>
      <c r="LPF2" s="854"/>
      <c r="LPG2" s="854"/>
      <c r="LPH2" s="854"/>
      <c r="LPI2" s="854"/>
      <c r="LPJ2" s="854"/>
      <c r="LPK2" s="854"/>
      <c r="LPL2" s="854"/>
      <c r="LPM2" s="854"/>
      <c r="LPN2" s="854"/>
      <c r="LPO2" s="854"/>
      <c r="LPP2" s="854"/>
      <c r="LPQ2" s="854"/>
      <c r="LPR2" s="854"/>
      <c r="LPS2" s="854"/>
      <c r="LPT2" s="854"/>
      <c r="LPU2" s="854"/>
      <c r="LPV2" s="854"/>
      <c r="LPW2" s="854"/>
      <c r="LPX2" s="854"/>
      <c r="LPY2" s="854"/>
      <c r="LPZ2" s="854"/>
      <c r="LQA2" s="854"/>
      <c r="LQB2" s="854"/>
      <c r="LQC2" s="854"/>
      <c r="LQD2" s="854"/>
      <c r="LQE2" s="854"/>
      <c r="LQF2" s="854"/>
      <c r="LQG2" s="854"/>
      <c r="LQH2" s="854"/>
      <c r="LQI2" s="854"/>
      <c r="LQJ2" s="854"/>
      <c r="LQK2" s="854"/>
      <c r="LQL2" s="854"/>
      <c r="LQM2" s="854"/>
      <c r="LQN2" s="854"/>
      <c r="LQO2" s="854"/>
      <c r="LQP2" s="854"/>
      <c r="LQQ2" s="854"/>
      <c r="LQR2" s="854"/>
      <c r="LQS2" s="854"/>
      <c r="LQT2" s="854"/>
      <c r="LQU2" s="854"/>
      <c r="LQV2" s="854"/>
      <c r="LQW2" s="854"/>
      <c r="LQX2" s="854"/>
      <c r="LQY2" s="854"/>
      <c r="LQZ2" s="854"/>
      <c r="LRA2" s="854"/>
      <c r="LRB2" s="854"/>
      <c r="LRC2" s="854"/>
      <c r="LRD2" s="854"/>
      <c r="LRE2" s="854"/>
      <c r="LRF2" s="854"/>
      <c r="LRG2" s="854"/>
      <c r="LRH2" s="854"/>
      <c r="LRI2" s="854"/>
      <c r="LRJ2" s="854"/>
      <c r="LRK2" s="854"/>
      <c r="LRL2" s="854"/>
      <c r="LRM2" s="854"/>
      <c r="LRN2" s="854"/>
      <c r="LRO2" s="854"/>
      <c r="LRP2" s="854"/>
      <c r="LRQ2" s="854"/>
      <c r="LRR2" s="854"/>
      <c r="LRS2" s="854"/>
      <c r="LRT2" s="854"/>
      <c r="LRU2" s="854"/>
      <c r="LRV2" s="854"/>
      <c r="LRW2" s="854"/>
      <c r="LRX2" s="854"/>
      <c r="LRY2" s="854"/>
      <c r="LRZ2" s="854"/>
      <c r="LSA2" s="854"/>
      <c r="LSB2" s="854"/>
      <c r="LSC2" s="854"/>
      <c r="LSD2" s="854"/>
      <c r="LSE2" s="854"/>
      <c r="LSF2" s="854"/>
      <c r="LSG2" s="854"/>
      <c r="LSH2" s="854"/>
      <c r="LSI2" s="854"/>
      <c r="LSJ2" s="854"/>
      <c r="LSK2" s="854"/>
      <c r="LSL2" s="854"/>
      <c r="LSM2" s="854"/>
      <c r="LSN2" s="854"/>
      <c r="LSO2" s="854"/>
      <c r="LSP2" s="854"/>
      <c r="LSQ2" s="854"/>
      <c r="LSR2" s="854"/>
      <c r="LSS2" s="854"/>
      <c r="LST2" s="854"/>
      <c r="LSU2" s="854"/>
      <c r="LSV2" s="854"/>
      <c r="LSW2" s="854"/>
      <c r="LSX2" s="854"/>
      <c r="LSY2" s="854"/>
      <c r="LSZ2" s="854"/>
      <c r="LTA2" s="854"/>
      <c r="LTB2" s="854"/>
      <c r="LTC2" s="854"/>
      <c r="LTD2" s="854"/>
      <c r="LTE2" s="854"/>
      <c r="LTF2" s="854"/>
      <c r="LTG2" s="854"/>
      <c r="LTH2" s="854"/>
      <c r="LTI2" s="854"/>
      <c r="LTJ2" s="854"/>
      <c r="LTK2" s="854"/>
      <c r="LTL2" s="854"/>
      <c r="LTM2" s="854"/>
      <c r="LTN2" s="854"/>
      <c r="LTO2" s="854"/>
      <c r="LTP2" s="854"/>
      <c r="LTQ2" s="854"/>
      <c r="LTR2" s="854"/>
      <c r="LTS2" s="854"/>
      <c r="LTT2" s="854"/>
      <c r="LTU2" s="854"/>
      <c r="LTV2" s="854"/>
      <c r="LTW2" s="854"/>
      <c r="LTX2" s="854"/>
      <c r="LTY2" s="854"/>
      <c r="LTZ2" s="854"/>
      <c r="LUA2" s="854"/>
      <c r="LUB2" s="854"/>
      <c r="LUC2" s="854"/>
      <c r="LUD2" s="854"/>
      <c r="LUE2" s="854"/>
      <c r="LUF2" s="854"/>
      <c r="LUG2" s="854"/>
      <c r="LUH2" s="854"/>
      <c r="LUI2" s="854"/>
      <c r="LUJ2" s="854"/>
      <c r="LUK2" s="854"/>
      <c r="LUL2" s="854"/>
      <c r="LUM2" s="854"/>
      <c r="LUN2" s="854"/>
      <c r="LUO2" s="854"/>
      <c r="LUP2" s="854"/>
      <c r="LUQ2" s="854"/>
      <c r="LUR2" s="854"/>
      <c r="LUS2" s="854"/>
      <c r="LUT2" s="854"/>
      <c r="LUU2" s="854"/>
      <c r="LUV2" s="854"/>
      <c r="LUW2" s="854"/>
      <c r="LUX2" s="854"/>
      <c r="LUY2" s="854"/>
      <c r="LUZ2" s="854"/>
      <c r="LVA2" s="854"/>
      <c r="LVB2" s="854"/>
      <c r="LVC2" s="854"/>
      <c r="LVD2" s="854"/>
      <c r="LVE2" s="854"/>
      <c r="LVF2" s="854"/>
      <c r="LVG2" s="854"/>
      <c r="LVH2" s="854"/>
      <c r="LVI2" s="854"/>
      <c r="LVJ2" s="854"/>
      <c r="LVK2" s="854"/>
      <c r="LVL2" s="854"/>
      <c r="LVM2" s="854"/>
      <c r="LVN2" s="854"/>
      <c r="LVO2" s="854"/>
      <c r="LVP2" s="854"/>
      <c r="LVQ2" s="854"/>
      <c r="LVR2" s="854"/>
      <c r="LVS2" s="854"/>
      <c r="LVT2" s="854"/>
      <c r="LVU2" s="854"/>
      <c r="LVV2" s="854"/>
      <c r="LVW2" s="854"/>
      <c r="LVX2" s="854"/>
      <c r="LVY2" s="854"/>
      <c r="LVZ2" s="854"/>
      <c r="LWA2" s="854"/>
      <c r="LWB2" s="854"/>
      <c r="LWC2" s="854"/>
      <c r="LWD2" s="854"/>
      <c r="LWE2" s="854"/>
      <c r="LWF2" s="854"/>
      <c r="LWG2" s="854"/>
      <c r="LWH2" s="854"/>
      <c r="LWI2" s="854"/>
      <c r="LWJ2" s="854"/>
      <c r="LWK2" s="854"/>
      <c r="LWL2" s="854"/>
      <c r="LWM2" s="854"/>
      <c r="LWN2" s="854"/>
      <c r="LWO2" s="854"/>
      <c r="LWP2" s="854"/>
      <c r="LWQ2" s="854"/>
      <c r="LWR2" s="854"/>
      <c r="LWS2" s="854"/>
      <c r="LWT2" s="854"/>
      <c r="LWU2" s="854"/>
      <c r="LWV2" s="854"/>
      <c r="LWW2" s="854"/>
      <c r="LWX2" s="854"/>
      <c r="LWY2" s="854"/>
      <c r="LWZ2" s="854"/>
      <c r="LXA2" s="854"/>
      <c r="LXB2" s="854"/>
      <c r="LXC2" s="854"/>
      <c r="LXD2" s="854"/>
      <c r="LXE2" s="854"/>
      <c r="LXF2" s="854"/>
      <c r="LXG2" s="854"/>
      <c r="LXH2" s="854"/>
      <c r="LXI2" s="854"/>
      <c r="LXJ2" s="854"/>
      <c r="LXK2" s="854"/>
      <c r="LXL2" s="854"/>
      <c r="LXM2" s="854"/>
      <c r="LXN2" s="854"/>
      <c r="LXO2" s="854"/>
      <c r="LXP2" s="854"/>
      <c r="LXQ2" s="854"/>
      <c r="LXR2" s="854"/>
      <c r="LXS2" s="854"/>
      <c r="LXT2" s="854"/>
      <c r="LXU2" s="854"/>
      <c r="LXV2" s="854"/>
      <c r="LXW2" s="854"/>
      <c r="LXX2" s="854"/>
      <c r="LXY2" s="854"/>
      <c r="LXZ2" s="854"/>
      <c r="LYA2" s="854"/>
      <c r="LYB2" s="854"/>
      <c r="LYC2" s="854"/>
      <c r="LYD2" s="854"/>
      <c r="LYE2" s="854"/>
      <c r="LYF2" s="854"/>
      <c r="LYG2" s="854"/>
      <c r="LYH2" s="854"/>
      <c r="LYI2" s="854"/>
      <c r="LYJ2" s="854"/>
      <c r="LYK2" s="854"/>
      <c r="LYL2" s="854"/>
      <c r="LYM2" s="854"/>
      <c r="LYN2" s="854"/>
      <c r="LYO2" s="854"/>
      <c r="LYP2" s="854"/>
      <c r="LYQ2" s="854"/>
      <c r="LYR2" s="854"/>
      <c r="LYS2" s="854"/>
      <c r="LYT2" s="854"/>
      <c r="LYU2" s="854"/>
      <c r="LYV2" s="854"/>
      <c r="LYW2" s="854"/>
      <c r="LYX2" s="854"/>
      <c r="LYY2" s="854"/>
      <c r="LYZ2" s="854"/>
      <c r="LZA2" s="854"/>
      <c r="LZB2" s="854"/>
      <c r="LZC2" s="854"/>
      <c r="LZD2" s="854"/>
      <c r="LZE2" s="854"/>
      <c r="LZF2" s="854"/>
      <c r="LZG2" s="854"/>
      <c r="LZH2" s="854"/>
      <c r="LZI2" s="854"/>
      <c r="LZJ2" s="854"/>
      <c r="LZK2" s="854"/>
      <c r="LZL2" s="854"/>
      <c r="LZM2" s="854"/>
      <c r="LZN2" s="854"/>
      <c r="LZO2" s="854"/>
      <c r="LZP2" s="854"/>
      <c r="LZQ2" s="854"/>
      <c r="LZR2" s="854"/>
      <c r="LZS2" s="854"/>
      <c r="LZT2" s="854"/>
      <c r="LZU2" s="854"/>
      <c r="LZV2" s="854"/>
      <c r="LZW2" s="854"/>
      <c r="LZX2" s="854"/>
      <c r="LZY2" s="854"/>
      <c r="LZZ2" s="854"/>
      <c r="MAA2" s="854"/>
      <c r="MAB2" s="854"/>
      <c r="MAC2" s="854"/>
      <c r="MAD2" s="854"/>
      <c r="MAE2" s="854"/>
      <c r="MAF2" s="854"/>
      <c r="MAG2" s="854"/>
      <c r="MAH2" s="854"/>
      <c r="MAI2" s="854"/>
      <c r="MAJ2" s="854"/>
      <c r="MAK2" s="854"/>
      <c r="MAL2" s="854"/>
      <c r="MAM2" s="854"/>
      <c r="MAN2" s="854"/>
      <c r="MAO2" s="854"/>
      <c r="MAP2" s="854"/>
      <c r="MAQ2" s="854"/>
      <c r="MAR2" s="854"/>
      <c r="MAS2" s="854"/>
      <c r="MAT2" s="854"/>
      <c r="MAU2" s="854"/>
      <c r="MAV2" s="854"/>
      <c r="MAW2" s="854"/>
      <c r="MAX2" s="854"/>
      <c r="MAY2" s="854"/>
      <c r="MAZ2" s="854"/>
      <c r="MBA2" s="854"/>
      <c r="MBB2" s="854"/>
      <c r="MBC2" s="854"/>
      <c r="MBD2" s="854"/>
      <c r="MBE2" s="854"/>
      <c r="MBF2" s="854"/>
      <c r="MBG2" s="854"/>
      <c r="MBH2" s="854"/>
      <c r="MBI2" s="854"/>
      <c r="MBJ2" s="854"/>
      <c r="MBK2" s="854"/>
      <c r="MBL2" s="854"/>
      <c r="MBM2" s="854"/>
      <c r="MBN2" s="854"/>
      <c r="MBO2" s="854"/>
      <c r="MBP2" s="854"/>
      <c r="MBQ2" s="854"/>
      <c r="MBR2" s="854"/>
      <c r="MBS2" s="854"/>
      <c r="MBT2" s="854"/>
      <c r="MBU2" s="854"/>
      <c r="MBV2" s="854"/>
      <c r="MBW2" s="854"/>
      <c r="MBX2" s="854"/>
      <c r="MBY2" s="854"/>
      <c r="MBZ2" s="854"/>
      <c r="MCA2" s="854"/>
      <c r="MCB2" s="854"/>
      <c r="MCC2" s="854"/>
      <c r="MCD2" s="854"/>
      <c r="MCE2" s="854"/>
      <c r="MCF2" s="854"/>
      <c r="MCG2" s="854"/>
      <c r="MCH2" s="854"/>
      <c r="MCI2" s="854"/>
      <c r="MCJ2" s="854"/>
      <c r="MCK2" s="854"/>
      <c r="MCL2" s="854"/>
      <c r="MCM2" s="854"/>
      <c r="MCN2" s="854"/>
      <c r="MCO2" s="854"/>
      <c r="MCP2" s="854"/>
      <c r="MCQ2" s="854"/>
      <c r="MCR2" s="854"/>
      <c r="MCS2" s="854"/>
      <c r="MCT2" s="854"/>
      <c r="MCU2" s="854"/>
      <c r="MCV2" s="854"/>
      <c r="MCW2" s="854"/>
      <c r="MCX2" s="854"/>
      <c r="MCY2" s="854"/>
      <c r="MCZ2" s="854"/>
      <c r="MDA2" s="854"/>
      <c r="MDB2" s="854"/>
      <c r="MDC2" s="854"/>
      <c r="MDD2" s="854"/>
      <c r="MDE2" s="854"/>
      <c r="MDF2" s="854"/>
      <c r="MDG2" s="854"/>
      <c r="MDH2" s="854"/>
      <c r="MDI2" s="854"/>
      <c r="MDJ2" s="854"/>
      <c r="MDK2" s="854"/>
      <c r="MDL2" s="854"/>
      <c r="MDM2" s="854"/>
      <c r="MDN2" s="854"/>
      <c r="MDO2" s="854"/>
      <c r="MDP2" s="854"/>
      <c r="MDQ2" s="854"/>
      <c r="MDR2" s="854"/>
      <c r="MDS2" s="854"/>
      <c r="MDT2" s="854"/>
      <c r="MDU2" s="854"/>
      <c r="MDV2" s="854"/>
      <c r="MDW2" s="854"/>
      <c r="MDX2" s="854"/>
      <c r="MDY2" s="854"/>
      <c r="MDZ2" s="854"/>
      <c r="MEA2" s="854"/>
      <c r="MEB2" s="854"/>
      <c r="MEC2" s="854"/>
      <c r="MED2" s="854"/>
      <c r="MEE2" s="854"/>
      <c r="MEF2" s="854"/>
      <c r="MEG2" s="854"/>
      <c r="MEH2" s="854"/>
      <c r="MEI2" s="854"/>
      <c r="MEJ2" s="854"/>
      <c r="MEK2" s="854"/>
      <c r="MEL2" s="854"/>
      <c r="MEM2" s="854"/>
      <c r="MEN2" s="854"/>
      <c r="MEO2" s="854"/>
      <c r="MEP2" s="854"/>
      <c r="MEQ2" s="854"/>
      <c r="MER2" s="854"/>
      <c r="MES2" s="854"/>
      <c r="MET2" s="854"/>
      <c r="MEU2" s="854"/>
      <c r="MEV2" s="854"/>
      <c r="MEW2" s="854"/>
      <c r="MEX2" s="854"/>
      <c r="MEY2" s="854"/>
      <c r="MEZ2" s="854"/>
      <c r="MFA2" s="854"/>
      <c r="MFB2" s="854"/>
      <c r="MFC2" s="854"/>
      <c r="MFD2" s="854"/>
      <c r="MFE2" s="854"/>
      <c r="MFF2" s="854"/>
      <c r="MFG2" s="854"/>
      <c r="MFH2" s="854"/>
      <c r="MFI2" s="854"/>
      <c r="MFJ2" s="854"/>
      <c r="MFK2" s="854"/>
      <c r="MFL2" s="854"/>
      <c r="MFM2" s="854"/>
      <c r="MFN2" s="854"/>
      <c r="MFO2" s="854"/>
      <c r="MFP2" s="854"/>
      <c r="MFQ2" s="854"/>
      <c r="MFR2" s="854"/>
      <c r="MFS2" s="854"/>
      <c r="MFT2" s="854"/>
      <c r="MFU2" s="854"/>
      <c r="MFV2" s="854"/>
      <c r="MFW2" s="854"/>
      <c r="MFX2" s="854"/>
      <c r="MFY2" s="854"/>
      <c r="MFZ2" s="854"/>
      <c r="MGA2" s="854"/>
      <c r="MGB2" s="854"/>
      <c r="MGC2" s="854"/>
      <c r="MGD2" s="854"/>
      <c r="MGE2" s="854"/>
      <c r="MGF2" s="854"/>
      <c r="MGG2" s="854"/>
      <c r="MGH2" s="854"/>
      <c r="MGI2" s="854"/>
      <c r="MGJ2" s="854"/>
      <c r="MGK2" s="854"/>
      <c r="MGL2" s="854"/>
      <c r="MGM2" s="854"/>
      <c r="MGN2" s="854"/>
      <c r="MGO2" s="854"/>
      <c r="MGP2" s="854"/>
      <c r="MGQ2" s="854"/>
      <c r="MGR2" s="854"/>
      <c r="MGS2" s="854"/>
      <c r="MGT2" s="854"/>
      <c r="MGU2" s="854"/>
      <c r="MGV2" s="854"/>
      <c r="MGW2" s="854"/>
      <c r="MGX2" s="854"/>
      <c r="MGY2" s="854"/>
      <c r="MGZ2" s="854"/>
      <c r="MHA2" s="854"/>
      <c r="MHB2" s="854"/>
      <c r="MHC2" s="854"/>
      <c r="MHD2" s="854"/>
      <c r="MHE2" s="854"/>
      <c r="MHF2" s="854"/>
      <c r="MHG2" s="854"/>
      <c r="MHH2" s="854"/>
      <c r="MHI2" s="854"/>
      <c r="MHJ2" s="854"/>
      <c r="MHK2" s="854"/>
      <c r="MHL2" s="854"/>
      <c r="MHM2" s="854"/>
      <c r="MHN2" s="854"/>
      <c r="MHO2" s="854"/>
      <c r="MHP2" s="854"/>
      <c r="MHQ2" s="854"/>
      <c r="MHR2" s="854"/>
      <c r="MHS2" s="854"/>
      <c r="MHT2" s="854"/>
      <c r="MHU2" s="854"/>
      <c r="MHV2" s="854"/>
      <c r="MHW2" s="854"/>
      <c r="MHX2" s="854"/>
      <c r="MHY2" s="854"/>
      <c r="MHZ2" s="854"/>
      <c r="MIA2" s="854"/>
      <c r="MIB2" s="854"/>
      <c r="MIC2" s="854"/>
      <c r="MID2" s="854"/>
      <c r="MIE2" s="854"/>
      <c r="MIF2" s="854"/>
      <c r="MIG2" s="854"/>
      <c r="MIH2" s="854"/>
      <c r="MII2" s="854"/>
      <c r="MIJ2" s="854"/>
      <c r="MIK2" s="854"/>
      <c r="MIL2" s="854"/>
      <c r="MIM2" s="854"/>
      <c r="MIN2" s="854"/>
      <c r="MIO2" s="854"/>
      <c r="MIP2" s="854"/>
      <c r="MIQ2" s="854"/>
      <c r="MIR2" s="854"/>
      <c r="MIS2" s="854"/>
      <c r="MIT2" s="854"/>
      <c r="MIU2" s="854"/>
      <c r="MIV2" s="854"/>
      <c r="MIW2" s="854"/>
      <c r="MIX2" s="854"/>
      <c r="MIY2" s="854"/>
      <c r="MIZ2" s="854"/>
      <c r="MJA2" s="854"/>
      <c r="MJB2" s="854"/>
      <c r="MJC2" s="854"/>
      <c r="MJD2" s="854"/>
      <c r="MJE2" s="854"/>
      <c r="MJF2" s="854"/>
      <c r="MJG2" s="854"/>
      <c r="MJH2" s="854"/>
      <c r="MJI2" s="854"/>
      <c r="MJJ2" s="854"/>
      <c r="MJK2" s="854"/>
      <c r="MJL2" s="854"/>
      <c r="MJM2" s="854"/>
      <c r="MJN2" s="854"/>
      <c r="MJO2" s="854"/>
      <c r="MJP2" s="854"/>
      <c r="MJQ2" s="854"/>
      <c r="MJR2" s="854"/>
      <c r="MJS2" s="854"/>
      <c r="MJT2" s="854"/>
      <c r="MJU2" s="854"/>
      <c r="MJV2" s="854"/>
      <c r="MJW2" s="854"/>
      <c r="MJX2" s="854"/>
      <c r="MJY2" s="854"/>
      <c r="MJZ2" s="854"/>
      <c r="MKA2" s="854"/>
      <c r="MKB2" s="854"/>
      <c r="MKC2" s="854"/>
      <c r="MKD2" s="854"/>
      <c r="MKE2" s="854"/>
      <c r="MKF2" s="854"/>
      <c r="MKG2" s="854"/>
      <c r="MKH2" s="854"/>
      <c r="MKI2" s="854"/>
      <c r="MKJ2" s="854"/>
      <c r="MKK2" s="854"/>
      <c r="MKL2" s="854"/>
      <c r="MKM2" s="854"/>
      <c r="MKN2" s="854"/>
      <c r="MKO2" s="854"/>
      <c r="MKP2" s="854"/>
      <c r="MKQ2" s="854"/>
      <c r="MKR2" s="854"/>
      <c r="MKS2" s="854"/>
      <c r="MKT2" s="854"/>
      <c r="MKU2" s="854"/>
      <c r="MKV2" s="854"/>
      <c r="MKW2" s="854"/>
      <c r="MKX2" s="854"/>
      <c r="MKY2" s="854"/>
      <c r="MKZ2" s="854"/>
      <c r="MLA2" s="854"/>
      <c r="MLB2" s="854"/>
      <c r="MLC2" s="854"/>
      <c r="MLD2" s="854"/>
      <c r="MLE2" s="854"/>
      <c r="MLF2" s="854"/>
      <c r="MLG2" s="854"/>
      <c r="MLH2" s="854"/>
      <c r="MLI2" s="854"/>
      <c r="MLJ2" s="854"/>
      <c r="MLK2" s="854"/>
      <c r="MLL2" s="854"/>
      <c r="MLM2" s="854"/>
      <c r="MLN2" s="854"/>
      <c r="MLO2" s="854"/>
      <c r="MLP2" s="854"/>
      <c r="MLQ2" s="854"/>
      <c r="MLR2" s="854"/>
      <c r="MLS2" s="854"/>
      <c r="MLT2" s="854"/>
      <c r="MLU2" s="854"/>
      <c r="MLV2" s="854"/>
      <c r="MLW2" s="854"/>
      <c r="MLX2" s="854"/>
      <c r="MLY2" s="854"/>
      <c r="MLZ2" s="854"/>
      <c r="MMA2" s="854"/>
      <c r="MMB2" s="854"/>
      <c r="MMC2" s="854"/>
      <c r="MMD2" s="854"/>
      <c r="MME2" s="854"/>
      <c r="MMF2" s="854"/>
      <c r="MMG2" s="854"/>
      <c r="MMH2" s="854"/>
      <c r="MMI2" s="854"/>
      <c r="MMJ2" s="854"/>
      <c r="MMK2" s="854"/>
      <c r="MML2" s="854"/>
      <c r="MMM2" s="854"/>
      <c r="MMN2" s="854"/>
      <c r="MMO2" s="854"/>
      <c r="MMP2" s="854"/>
      <c r="MMQ2" s="854"/>
      <c r="MMR2" s="854"/>
      <c r="MMS2" s="854"/>
      <c r="MMT2" s="854"/>
      <c r="MMU2" s="854"/>
      <c r="MMV2" s="854"/>
      <c r="MMW2" s="854"/>
      <c r="MMX2" s="854"/>
      <c r="MMY2" s="854"/>
      <c r="MMZ2" s="854"/>
      <c r="MNA2" s="854"/>
      <c r="MNB2" s="854"/>
      <c r="MNC2" s="854"/>
      <c r="MND2" s="854"/>
      <c r="MNE2" s="854"/>
      <c r="MNF2" s="854"/>
      <c r="MNG2" s="854"/>
      <c r="MNH2" s="854"/>
      <c r="MNI2" s="854"/>
      <c r="MNJ2" s="854"/>
      <c r="MNK2" s="854"/>
      <c r="MNL2" s="854"/>
      <c r="MNM2" s="854"/>
      <c r="MNN2" s="854"/>
      <c r="MNO2" s="854"/>
      <c r="MNP2" s="854"/>
      <c r="MNQ2" s="854"/>
      <c r="MNR2" s="854"/>
      <c r="MNS2" s="854"/>
      <c r="MNT2" s="854"/>
      <c r="MNU2" s="854"/>
      <c r="MNV2" s="854"/>
      <c r="MNW2" s="854"/>
      <c r="MNX2" s="854"/>
      <c r="MNY2" s="854"/>
      <c r="MNZ2" s="854"/>
      <c r="MOA2" s="854"/>
      <c r="MOB2" s="854"/>
      <c r="MOC2" s="854"/>
      <c r="MOD2" s="854"/>
      <c r="MOE2" s="854"/>
      <c r="MOF2" s="854"/>
      <c r="MOG2" s="854"/>
      <c r="MOH2" s="854"/>
      <c r="MOI2" s="854"/>
      <c r="MOJ2" s="854"/>
      <c r="MOK2" s="854"/>
      <c r="MOL2" s="854"/>
      <c r="MOM2" s="854"/>
      <c r="MON2" s="854"/>
      <c r="MOO2" s="854"/>
      <c r="MOP2" s="854"/>
      <c r="MOQ2" s="854"/>
      <c r="MOR2" s="854"/>
      <c r="MOS2" s="854"/>
      <c r="MOT2" s="854"/>
      <c r="MOU2" s="854"/>
      <c r="MOV2" s="854"/>
      <c r="MOW2" s="854"/>
      <c r="MOX2" s="854"/>
      <c r="MOY2" s="854"/>
      <c r="MOZ2" s="854"/>
      <c r="MPA2" s="854"/>
      <c r="MPB2" s="854"/>
      <c r="MPC2" s="854"/>
      <c r="MPD2" s="854"/>
      <c r="MPE2" s="854"/>
      <c r="MPF2" s="854"/>
      <c r="MPG2" s="854"/>
      <c r="MPH2" s="854"/>
      <c r="MPI2" s="854"/>
      <c r="MPJ2" s="854"/>
      <c r="MPK2" s="854"/>
      <c r="MPL2" s="854"/>
      <c r="MPM2" s="854"/>
      <c r="MPN2" s="854"/>
      <c r="MPO2" s="854"/>
      <c r="MPP2" s="854"/>
      <c r="MPQ2" s="854"/>
      <c r="MPR2" s="854"/>
      <c r="MPS2" s="854"/>
      <c r="MPT2" s="854"/>
      <c r="MPU2" s="854"/>
      <c r="MPV2" s="854"/>
      <c r="MPW2" s="854"/>
      <c r="MPX2" s="854"/>
      <c r="MPY2" s="854"/>
      <c r="MPZ2" s="854"/>
      <c r="MQA2" s="854"/>
      <c r="MQB2" s="854"/>
      <c r="MQC2" s="854"/>
      <c r="MQD2" s="854"/>
      <c r="MQE2" s="854"/>
      <c r="MQF2" s="854"/>
      <c r="MQG2" s="854"/>
      <c r="MQH2" s="854"/>
      <c r="MQI2" s="854"/>
      <c r="MQJ2" s="854"/>
      <c r="MQK2" s="854"/>
      <c r="MQL2" s="854"/>
      <c r="MQM2" s="854"/>
      <c r="MQN2" s="854"/>
      <c r="MQO2" s="854"/>
      <c r="MQP2" s="854"/>
      <c r="MQQ2" s="854"/>
      <c r="MQR2" s="854"/>
      <c r="MQS2" s="854"/>
      <c r="MQT2" s="854"/>
      <c r="MQU2" s="854"/>
      <c r="MQV2" s="854"/>
      <c r="MQW2" s="854"/>
      <c r="MQX2" s="854"/>
      <c r="MQY2" s="854"/>
      <c r="MQZ2" s="854"/>
      <c r="MRA2" s="854"/>
      <c r="MRB2" s="854"/>
      <c r="MRC2" s="854"/>
      <c r="MRD2" s="854"/>
      <c r="MRE2" s="854"/>
      <c r="MRF2" s="854"/>
      <c r="MRG2" s="854"/>
      <c r="MRH2" s="854"/>
      <c r="MRI2" s="854"/>
      <c r="MRJ2" s="854"/>
      <c r="MRK2" s="854"/>
      <c r="MRL2" s="854"/>
      <c r="MRM2" s="854"/>
      <c r="MRN2" s="854"/>
      <c r="MRO2" s="854"/>
      <c r="MRP2" s="854"/>
      <c r="MRQ2" s="854"/>
      <c r="MRR2" s="854"/>
      <c r="MRS2" s="854"/>
      <c r="MRT2" s="854"/>
      <c r="MRU2" s="854"/>
      <c r="MRV2" s="854"/>
      <c r="MRW2" s="854"/>
      <c r="MRX2" s="854"/>
      <c r="MRY2" s="854"/>
      <c r="MRZ2" s="854"/>
      <c r="MSA2" s="854"/>
      <c r="MSB2" s="854"/>
      <c r="MSC2" s="854"/>
      <c r="MSD2" s="854"/>
      <c r="MSE2" s="854"/>
      <c r="MSF2" s="854"/>
      <c r="MSG2" s="854"/>
      <c r="MSH2" s="854"/>
      <c r="MSI2" s="854"/>
      <c r="MSJ2" s="854"/>
      <c r="MSK2" s="854"/>
      <c r="MSL2" s="854"/>
      <c r="MSM2" s="854"/>
      <c r="MSN2" s="854"/>
      <c r="MSO2" s="854"/>
      <c r="MSP2" s="854"/>
      <c r="MSQ2" s="854"/>
      <c r="MSR2" s="854"/>
      <c r="MSS2" s="854"/>
      <c r="MST2" s="854"/>
      <c r="MSU2" s="854"/>
      <c r="MSV2" s="854"/>
      <c r="MSW2" s="854"/>
      <c r="MSX2" s="854"/>
      <c r="MSY2" s="854"/>
      <c r="MSZ2" s="854"/>
      <c r="MTA2" s="854"/>
      <c r="MTB2" s="854"/>
      <c r="MTC2" s="854"/>
      <c r="MTD2" s="854"/>
      <c r="MTE2" s="854"/>
      <c r="MTF2" s="854"/>
      <c r="MTG2" s="854"/>
      <c r="MTH2" s="854"/>
      <c r="MTI2" s="854"/>
      <c r="MTJ2" s="854"/>
      <c r="MTK2" s="854"/>
      <c r="MTL2" s="854"/>
      <c r="MTM2" s="854"/>
      <c r="MTN2" s="854"/>
      <c r="MTO2" s="854"/>
      <c r="MTP2" s="854"/>
      <c r="MTQ2" s="854"/>
      <c r="MTR2" s="854"/>
      <c r="MTS2" s="854"/>
      <c r="MTT2" s="854"/>
      <c r="MTU2" s="854"/>
      <c r="MTV2" s="854"/>
      <c r="MTW2" s="854"/>
      <c r="MTX2" s="854"/>
      <c r="MTY2" s="854"/>
      <c r="MTZ2" s="854"/>
      <c r="MUA2" s="854"/>
      <c r="MUB2" s="854"/>
      <c r="MUC2" s="854"/>
      <c r="MUD2" s="854"/>
      <c r="MUE2" s="854"/>
      <c r="MUF2" s="854"/>
      <c r="MUG2" s="854"/>
      <c r="MUH2" s="854"/>
      <c r="MUI2" s="854"/>
      <c r="MUJ2" s="854"/>
      <c r="MUK2" s="854"/>
      <c r="MUL2" s="854"/>
      <c r="MUM2" s="854"/>
      <c r="MUN2" s="854"/>
      <c r="MUO2" s="854"/>
      <c r="MUP2" s="854"/>
      <c r="MUQ2" s="854"/>
      <c r="MUR2" s="854"/>
      <c r="MUS2" s="854"/>
      <c r="MUT2" s="854"/>
      <c r="MUU2" s="854"/>
      <c r="MUV2" s="854"/>
      <c r="MUW2" s="854"/>
      <c r="MUX2" s="854"/>
      <c r="MUY2" s="854"/>
      <c r="MUZ2" s="854"/>
      <c r="MVA2" s="854"/>
      <c r="MVB2" s="854"/>
      <c r="MVC2" s="854"/>
      <c r="MVD2" s="854"/>
      <c r="MVE2" s="854"/>
      <c r="MVF2" s="854"/>
      <c r="MVG2" s="854"/>
      <c r="MVH2" s="854"/>
      <c r="MVI2" s="854"/>
      <c r="MVJ2" s="854"/>
      <c r="MVK2" s="854"/>
      <c r="MVL2" s="854"/>
      <c r="MVM2" s="854"/>
      <c r="MVN2" s="854"/>
      <c r="MVO2" s="854"/>
      <c r="MVP2" s="854"/>
      <c r="MVQ2" s="854"/>
      <c r="MVR2" s="854"/>
      <c r="MVS2" s="854"/>
      <c r="MVT2" s="854"/>
      <c r="MVU2" s="854"/>
      <c r="MVV2" s="854"/>
      <c r="MVW2" s="854"/>
      <c r="MVX2" s="854"/>
      <c r="MVY2" s="854"/>
      <c r="MVZ2" s="854"/>
      <c r="MWA2" s="854"/>
      <c r="MWB2" s="854"/>
      <c r="MWC2" s="854"/>
      <c r="MWD2" s="854"/>
      <c r="MWE2" s="854"/>
      <c r="MWF2" s="854"/>
      <c r="MWG2" s="854"/>
      <c r="MWH2" s="854"/>
      <c r="MWI2" s="854"/>
      <c r="MWJ2" s="854"/>
      <c r="MWK2" s="854"/>
      <c r="MWL2" s="854"/>
      <c r="MWM2" s="854"/>
      <c r="MWN2" s="854"/>
      <c r="MWO2" s="854"/>
      <c r="MWP2" s="854"/>
      <c r="MWQ2" s="854"/>
      <c r="MWR2" s="854"/>
      <c r="MWS2" s="854"/>
      <c r="MWT2" s="854"/>
      <c r="MWU2" s="854"/>
      <c r="MWV2" s="854"/>
      <c r="MWW2" s="854"/>
      <c r="MWX2" s="854"/>
      <c r="MWY2" s="854"/>
      <c r="MWZ2" s="854"/>
      <c r="MXA2" s="854"/>
      <c r="MXB2" s="854"/>
      <c r="MXC2" s="854"/>
      <c r="MXD2" s="854"/>
      <c r="MXE2" s="854"/>
      <c r="MXF2" s="854"/>
      <c r="MXG2" s="854"/>
      <c r="MXH2" s="854"/>
      <c r="MXI2" s="854"/>
      <c r="MXJ2" s="854"/>
      <c r="MXK2" s="854"/>
      <c r="MXL2" s="854"/>
      <c r="MXM2" s="854"/>
      <c r="MXN2" s="854"/>
      <c r="MXO2" s="854"/>
      <c r="MXP2" s="854"/>
      <c r="MXQ2" s="854"/>
      <c r="MXR2" s="854"/>
      <c r="MXS2" s="854"/>
      <c r="MXT2" s="854"/>
      <c r="MXU2" s="854"/>
      <c r="MXV2" s="854"/>
      <c r="MXW2" s="854"/>
      <c r="MXX2" s="854"/>
      <c r="MXY2" s="854"/>
      <c r="MXZ2" s="854"/>
      <c r="MYA2" s="854"/>
      <c r="MYB2" s="854"/>
      <c r="MYC2" s="854"/>
      <c r="MYD2" s="854"/>
      <c r="MYE2" s="854"/>
      <c r="MYF2" s="854"/>
      <c r="MYG2" s="854"/>
      <c r="MYH2" s="854"/>
      <c r="MYI2" s="854"/>
      <c r="MYJ2" s="854"/>
      <c r="MYK2" s="854"/>
      <c r="MYL2" s="854"/>
      <c r="MYM2" s="854"/>
      <c r="MYN2" s="854"/>
      <c r="MYO2" s="854"/>
      <c r="MYP2" s="854"/>
      <c r="MYQ2" s="854"/>
      <c r="MYR2" s="854"/>
      <c r="MYS2" s="854"/>
      <c r="MYT2" s="854"/>
      <c r="MYU2" s="854"/>
      <c r="MYV2" s="854"/>
      <c r="MYW2" s="854"/>
      <c r="MYX2" s="854"/>
      <c r="MYY2" s="854"/>
      <c r="MYZ2" s="854"/>
      <c r="MZA2" s="854"/>
      <c r="MZB2" s="854"/>
      <c r="MZC2" s="854"/>
      <c r="MZD2" s="854"/>
      <c r="MZE2" s="854"/>
      <c r="MZF2" s="854"/>
      <c r="MZG2" s="854"/>
      <c r="MZH2" s="854"/>
      <c r="MZI2" s="854"/>
      <c r="MZJ2" s="854"/>
      <c r="MZK2" s="854"/>
      <c r="MZL2" s="854"/>
      <c r="MZM2" s="854"/>
      <c r="MZN2" s="854"/>
      <c r="MZO2" s="854"/>
      <c r="MZP2" s="854"/>
      <c r="MZQ2" s="854"/>
      <c r="MZR2" s="854"/>
      <c r="MZS2" s="854"/>
      <c r="MZT2" s="854"/>
      <c r="MZU2" s="854"/>
      <c r="MZV2" s="854"/>
      <c r="MZW2" s="854"/>
      <c r="MZX2" s="854"/>
      <c r="MZY2" s="854"/>
      <c r="MZZ2" s="854"/>
      <c r="NAA2" s="854"/>
      <c r="NAB2" s="854"/>
      <c r="NAC2" s="854"/>
      <c r="NAD2" s="854"/>
      <c r="NAE2" s="854"/>
      <c r="NAF2" s="854"/>
      <c r="NAG2" s="854"/>
      <c r="NAH2" s="854"/>
      <c r="NAI2" s="854"/>
      <c r="NAJ2" s="854"/>
      <c r="NAK2" s="854"/>
      <c r="NAL2" s="854"/>
      <c r="NAM2" s="854"/>
      <c r="NAN2" s="854"/>
      <c r="NAO2" s="854"/>
      <c r="NAP2" s="854"/>
      <c r="NAQ2" s="854"/>
      <c r="NAR2" s="854"/>
      <c r="NAS2" s="854"/>
      <c r="NAT2" s="854"/>
      <c r="NAU2" s="854"/>
      <c r="NAV2" s="854"/>
      <c r="NAW2" s="854"/>
      <c r="NAX2" s="854"/>
      <c r="NAY2" s="854"/>
      <c r="NAZ2" s="854"/>
      <c r="NBA2" s="854"/>
      <c r="NBB2" s="854"/>
      <c r="NBC2" s="854"/>
      <c r="NBD2" s="854"/>
      <c r="NBE2" s="854"/>
      <c r="NBF2" s="854"/>
      <c r="NBG2" s="854"/>
      <c r="NBH2" s="854"/>
      <c r="NBI2" s="854"/>
      <c r="NBJ2" s="854"/>
      <c r="NBK2" s="854"/>
      <c r="NBL2" s="854"/>
      <c r="NBM2" s="854"/>
      <c r="NBN2" s="854"/>
      <c r="NBO2" s="854"/>
      <c r="NBP2" s="854"/>
      <c r="NBQ2" s="854"/>
      <c r="NBR2" s="854"/>
      <c r="NBS2" s="854"/>
      <c r="NBT2" s="854"/>
      <c r="NBU2" s="854"/>
      <c r="NBV2" s="854"/>
      <c r="NBW2" s="854"/>
      <c r="NBX2" s="854"/>
      <c r="NBY2" s="854"/>
      <c r="NBZ2" s="854"/>
      <c r="NCA2" s="854"/>
      <c r="NCB2" s="854"/>
      <c r="NCC2" s="854"/>
      <c r="NCD2" s="854"/>
      <c r="NCE2" s="854"/>
      <c r="NCF2" s="854"/>
      <c r="NCG2" s="854"/>
      <c r="NCH2" s="854"/>
      <c r="NCI2" s="854"/>
      <c r="NCJ2" s="854"/>
      <c r="NCK2" s="854"/>
      <c r="NCL2" s="854"/>
      <c r="NCM2" s="854"/>
      <c r="NCN2" s="854"/>
      <c r="NCO2" s="854"/>
      <c r="NCP2" s="854"/>
      <c r="NCQ2" s="854"/>
      <c r="NCR2" s="854"/>
      <c r="NCS2" s="854"/>
      <c r="NCT2" s="854"/>
      <c r="NCU2" s="854"/>
      <c r="NCV2" s="854"/>
      <c r="NCW2" s="854"/>
      <c r="NCX2" s="854"/>
      <c r="NCY2" s="854"/>
      <c r="NCZ2" s="854"/>
      <c r="NDA2" s="854"/>
      <c r="NDB2" s="854"/>
      <c r="NDC2" s="854"/>
      <c r="NDD2" s="854"/>
      <c r="NDE2" s="854"/>
      <c r="NDF2" s="854"/>
      <c r="NDG2" s="854"/>
      <c r="NDH2" s="854"/>
      <c r="NDI2" s="854"/>
      <c r="NDJ2" s="854"/>
      <c r="NDK2" s="854"/>
      <c r="NDL2" s="854"/>
      <c r="NDM2" s="854"/>
      <c r="NDN2" s="854"/>
      <c r="NDO2" s="854"/>
      <c r="NDP2" s="854"/>
      <c r="NDQ2" s="854"/>
      <c r="NDR2" s="854"/>
      <c r="NDS2" s="854"/>
      <c r="NDT2" s="854"/>
      <c r="NDU2" s="854"/>
      <c r="NDV2" s="854"/>
      <c r="NDW2" s="854"/>
      <c r="NDX2" s="854"/>
      <c r="NDY2" s="854"/>
      <c r="NDZ2" s="854"/>
      <c r="NEA2" s="854"/>
      <c r="NEB2" s="854"/>
      <c r="NEC2" s="854"/>
      <c r="NED2" s="854"/>
      <c r="NEE2" s="854"/>
      <c r="NEF2" s="854"/>
      <c r="NEG2" s="854"/>
      <c r="NEH2" s="854"/>
      <c r="NEI2" s="854"/>
      <c r="NEJ2" s="854"/>
      <c r="NEK2" s="854"/>
      <c r="NEL2" s="854"/>
      <c r="NEM2" s="854"/>
      <c r="NEN2" s="854"/>
      <c r="NEO2" s="854"/>
      <c r="NEP2" s="854"/>
      <c r="NEQ2" s="854"/>
      <c r="NER2" s="854"/>
      <c r="NES2" s="854"/>
      <c r="NET2" s="854"/>
      <c r="NEU2" s="854"/>
      <c r="NEV2" s="854"/>
      <c r="NEW2" s="854"/>
      <c r="NEX2" s="854"/>
      <c r="NEY2" s="854"/>
      <c r="NEZ2" s="854"/>
      <c r="NFA2" s="854"/>
      <c r="NFB2" s="854"/>
      <c r="NFC2" s="854"/>
      <c r="NFD2" s="854"/>
      <c r="NFE2" s="854"/>
      <c r="NFF2" s="854"/>
      <c r="NFG2" s="854"/>
      <c r="NFH2" s="854"/>
      <c r="NFI2" s="854"/>
      <c r="NFJ2" s="854"/>
      <c r="NFK2" s="854"/>
      <c r="NFL2" s="854"/>
      <c r="NFM2" s="854"/>
      <c r="NFN2" s="854"/>
      <c r="NFO2" s="854"/>
      <c r="NFP2" s="854"/>
      <c r="NFQ2" s="854"/>
      <c r="NFR2" s="854"/>
      <c r="NFS2" s="854"/>
      <c r="NFT2" s="854"/>
      <c r="NFU2" s="854"/>
      <c r="NFV2" s="854"/>
      <c r="NFW2" s="854"/>
      <c r="NFX2" s="854"/>
      <c r="NFY2" s="854"/>
      <c r="NFZ2" s="854"/>
      <c r="NGA2" s="854"/>
      <c r="NGB2" s="854"/>
      <c r="NGC2" s="854"/>
      <c r="NGD2" s="854"/>
      <c r="NGE2" s="854"/>
      <c r="NGF2" s="854"/>
      <c r="NGG2" s="854"/>
      <c r="NGH2" s="854"/>
      <c r="NGI2" s="854"/>
      <c r="NGJ2" s="854"/>
      <c r="NGK2" s="854"/>
      <c r="NGL2" s="854"/>
      <c r="NGM2" s="854"/>
      <c r="NGN2" s="854"/>
      <c r="NGO2" s="854"/>
      <c r="NGP2" s="854"/>
      <c r="NGQ2" s="854"/>
      <c r="NGR2" s="854"/>
      <c r="NGS2" s="854"/>
      <c r="NGT2" s="854"/>
      <c r="NGU2" s="854"/>
      <c r="NGV2" s="854"/>
      <c r="NGW2" s="854"/>
      <c r="NGX2" s="854"/>
      <c r="NGY2" s="854"/>
      <c r="NGZ2" s="854"/>
      <c r="NHA2" s="854"/>
      <c r="NHB2" s="854"/>
      <c r="NHC2" s="854"/>
      <c r="NHD2" s="854"/>
      <c r="NHE2" s="854"/>
      <c r="NHF2" s="854"/>
      <c r="NHG2" s="854"/>
      <c r="NHH2" s="854"/>
      <c r="NHI2" s="854"/>
      <c r="NHJ2" s="854"/>
      <c r="NHK2" s="854"/>
      <c r="NHL2" s="854"/>
      <c r="NHM2" s="854"/>
      <c r="NHN2" s="854"/>
      <c r="NHO2" s="854"/>
      <c r="NHP2" s="854"/>
      <c r="NHQ2" s="854"/>
      <c r="NHR2" s="854"/>
      <c r="NHS2" s="854"/>
      <c r="NHT2" s="854"/>
      <c r="NHU2" s="854"/>
      <c r="NHV2" s="854"/>
      <c r="NHW2" s="854"/>
      <c r="NHX2" s="854"/>
      <c r="NHY2" s="854"/>
      <c r="NHZ2" s="854"/>
      <c r="NIA2" s="854"/>
      <c r="NIB2" s="854"/>
      <c r="NIC2" s="854"/>
      <c r="NID2" s="854"/>
      <c r="NIE2" s="854"/>
      <c r="NIF2" s="854"/>
      <c r="NIG2" s="854"/>
      <c r="NIH2" s="854"/>
      <c r="NII2" s="854"/>
      <c r="NIJ2" s="854"/>
      <c r="NIK2" s="854"/>
      <c r="NIL2" s="854"/>
      <c r="NIM2" s="854"/>
      <c r="NIN2" s="854"/>
      <c r="NIO2" s="854"/>
      <c r="NIP2" s="854"/>
      <c r="NIQ2" s="854"/>
      <c r="NIR2" s="854"/>
      <c r="NIS2" s="854"/>
      <c r="NIT2" s="854"/>
      <c r="NIU2" s="854"/>
      <c r="NIV2" s="854"/>
      <c r="NIW2" s="854"/>
      <c r="NIX2" s="854"/>
      <c r="NIY2" s="854"/>
      <c r="NIZ2" s="854"/>
      <c r="NJA2" s="854"/>
      <c r="NJB2" s="854"/>
      <c r="NJC2" s="854"/>
      <c r="NJD2" s="854"/>
      <c r="NJE2" s="854"/>
      <c r="NJF2" s="854"/>
      <c r="NJG2" s="854"/>
      <c r="NJH2" s="854"/>
      <c r="NJI2" s="854"/>
      <c r="NJJ2" s="854"/>
      <c r="NJK2" s="854"/>
      <c r="NJL2" s="854"/>
      <c r="NJM2" s="854"/>
      <c r="NJN2" s="854"/>
      <c r="NJO2" s="854"/>
      <c r="NJP2" s="854"/>
      <c r="NJQ2" s="854"/>
      <c r="NJR2" s="854"/>
      <c r="NJS2" s="854"/>
      <c r="NJT2" s="854"/>
      <c r="NJU2" s="854"/>
      <c r="NJV2" s="854"/>
      <c r="NJW2" s="854"/>
      <c r="NJX2" s="854"/>
      <c r="NJY2" s="854"/>
      <c r="NJZ2" s="854"/>
      <c r="NKA2" s="854"/>
      <c r="NKB2" s="854"/>
      <c r="NKC2" s="854"/>
      <c r="NKD2" s="854"/>
      <c r="NKE2" s="854"/>
      <c r="NKF2" s="854"/>
      <c r="NKG2" s="854"/>
      <c r="NKH2" s="854"/>
      <c r="NKI2" s="854"/>
      <c r="NKJ2" s="854"/>
      <c r="NKK2" s="854"/>
      <c r="NKL2" s="854"/>
      <c r="NKM2" s="854"/>
      <c r="NKN2" s="854"/>
      <c r="NKO2" s="854"/>
      <c r="NKP2" s="854"/>
      <c r="NKQ2" s="854"/>
      <c r="NKR2" s="854"/>
      <c r="NKS2" s="854"/>
      <c r="NKT2" s="854"/>
      <c r="NKU2" s="854"/>
      <c r="NKV2" s="854"/>
      <c r="NKW2" s="854"/>
      <c r="NKX2" s="854"/>
      <c r="NKY2" s="854"/>
      <c r="NKZ2" s="854"/>
      <c r="NLA2" s="854"/>
      <c r="NLB2" s="854"/>
      <c r="NLC2" s="854"/>
      <c r="NLD2" s="854"/>
      <c r="NLE2" s="854"/>
      <c r="NLF2" s="854"/>
      <c r="NLG2" s="854"/>
      <c r="NLH2" s="854"/>
      <c r="NLI2" s="854"/>
      <c r="NLJ2" s="854"/>
      <c r="NLK2" s="854"/>
      <c r="NLL2" s="854"/>
      <c r="NLM2" s="854"/>
      <c r="NLN2" s="854"/>
      <c r="NLO2" s="854"/>
      <c r="NLP2" s="854"/>
      <c r="NLQ2" s="854"/>
      <c r="NLR2" s="854"/>
      <c r="NLS2" s="854"/>
      <c r="NLT2" s="854"/>
      <c r="NLU2" s="854"/>
      <c r="NLV2" s="854"/>
      <c r="NLW2" s="854"/>
      <c r="NLX2" s="854"/>
      <c r="NLY2" s="854"/>
      <c r="NLZ2" s="854"/>
      <c r="NMA2" s="854"/>
      <c r="NMB2" s="854"/>
      <c r="NMC2" s="854"/>
      <c r="NMD2" s="854"/>
      <c r="NME2" s="854"/>
      <c r="NMF2" s="854"/>
      <c r="NMG2" s="854"/>
      <c r="NMH2" s="854"/>
      <c r="NMI2" s="854"/>
      <c r="NMJ2" s="854"/>
      <c r="NMK2" s="854"/>
      <c r="NML2" s="854"/>
      <c r="NMM2" s="854"/>
      <c r="NMN2" s="854"/>
      <c r="NMO2" s="854"/>
      <c r="NMP2" s="854"/>
      <c r="NMQ2" s="854"/>
      <c r="NMR2" s="854"/>
      <c r="NMS2" s="854"/>
      <c r="NMT2" s="854"/>
      <c r="NMU2" s="854"/>
      <c r="NMV2" s="854"/>
      <c r="NMW2" s="854"/>
      <c r="NMX2" s="854"/>
      <c r="NMY2" s="854"/>
      <c r="NMZ2" s="854"/>
      <c r="NNA2" s="854"/>
      <c r="NNB2" s="854"/>
      <c r="NNC2" s="854"/>
      <c r="NND2" s="854"/>
      <c r="NNE2" s="854"/>
      <c r="NNF2" s="854"/>
      <c r="NNG2" s="854"/>
      <c r="NNH2" s="854"/>
      <c r="NNI2" s="854"/>
      <c r="NNJ2" s="854"/>
      <c r="NNK2" s="854"/>
      <c r="NNL2" s="854"/>
      <c r="NNM2" s="854"/>
      <c r="NNN2" s="854"/>
      <c r="NNO2" s="854"/>
      <c r="NNP2" s="854"/>
      <c r="NNQ2" s="854"/>
      <c r="NNR2" s="854"/>
      <c r="NNS2" s="854"/>
      <c r="NNT2" s="854"/>
      <c r="NNU2" s="854"/>
      <c r="NNV2" s="854"/>
      <c r="NNW2" s="854"/>
      <c r="NNX2" s="854"/>
      <c r="NNY2" s="854"/>
      <c r="NNZ2" s="854"/>
      <c r="NOA2" s="854"/>
      <c r="NOB2" s="854"/>
      <c r="NOC2" s="854"/>
      <c r="NOD2" s="854"/>
      <c r="NOE2" s="854"/>
      <c r="NOF2" s="854"/>
      <c r="NOG2" s="854"/>
      <c r="NOH2" s="854"/>
      <c r="NOI2" s="854"/>
      <c r="NOJ2" s="854"/>
      <c r="NOK2" s="854"/>
      <c r="NOL2" s="854"/>
      <c r="NOM2" s="854"/>
      <c r="NON2" s="854"/>
      <c r="NOO2" s="854"/>
      <c r="NOP2" s="854"/>
      <c r="NOQ2" s="854"/>
      <c r="NOR2" s="854"/>
      <c r="NOS2" s="854"/>
      <c r="NOT2" s="854"/>
      <c r="NOU2" s="854"/>
      <c r="NOV2" s="854"/>
      <c r="NOW2" s="854"/>
      <c r="NOX2" s="854"/>
      <c r="NOY2" s="854"/>
      <c r="NOZ2" s="854"/>
      <c r="NPA2" s="854"/>
      <c r="NPB2" s="854"/>
      <c r="NPC2" s="854"/>
      <c r="NPD2" s="854"/>
      <c r="NPE2" s="854"/>
      <c r="NPF2" s="854"/>
      <c r="NPG2" s="854"/>
      <c r="NPH2" s="854"/>
      <c r="NPI2" s="854"/>
      <c r="NPJ2" s="854"/>
      <c r="NPK2" s="854"/>
      <c r="NPL2" s="854"/>
      <c r="NPM2" s="854"/>
      <c r="NPN2" s="854"/>
      <c r="NPO2" s="854"/>
      <c r="NPP2" s="854"/>
      <c r="NPQ2" s="854"/>
      <c r="NPR2" s="854"/>
      <c r="NPS2" s="854"/>
      <c r="NPT2" s="854"/>
      <c r="NPU2" s="854"/>
      <c r="NPV2" s="854"/>
      <c r="NPW2" s="854"/>
      <c r="NPX2" s="854"/>
      <c r="NPY2" s="854"/>
      <c r="NPZ2" s="854"/>
      <c r="NQA2" s="854"/>
      <c r="NQB2" s="854"/>
      <c r="NQC2" s="854"/>
      <c r="NQD2" s="854"/>
      <c r="NQE2" s="854"/>
      <c r="NQF2" s="854"/>
      <c r="NQG2" s="854"/>
      <c r="NQH2" s="854"/>
      <c r="NQI2" s="854"/>
      <c r="NQJ2" s="854"/>
      <c r="NQK2" s="854"/>
      <c r="NQL2" s="854"/>
      <c r="NQM2" s="854"/>
      <c r="NQN2" s="854"/>
      <c r="NQO2" s="854"/>
      <c r="NQP2" s="854"/>
      <c r="NQQ2" s="854"/>
      <c r="NQR2" s="854"/>
      <c r="NQS2" s="854"/>
      <c r="NQT2" s="854"/>
      <c r="NQU2" s="854"/>
      <c r="NQV2" s="854"/>
      <c r="NQW2" s="854"/>
      <c r="NQX2" s="854"/>
      <c r="NQY2" s="854"/>
      <c r="NQZ2" s="854"/>
      <c r="NRA2" s="854"/>
      <c r="NRB2" s="854"/>
      <c r="NRC2" s="854"/>
      <c r="NRD2" s="854"/>
      <c r="NRE2" s="854"/>
      <c r="NRF2" s="854"/>
      <c r="NRG2" s="854"/>
      <c r="NRH2" s="854"/>
      <c r="NRI2" s="854"/>
      <c r="NRJ2" s="854"/>
      <c r="NRK2" s="854"/>
      <c r="NRL2" s="854"/>
      <c r="NRM2" s="854"/>
      <c r="NRN2" s="854"/>
      <c r="NRO2" s="854"/>
      <c r="NRP2" s="854"/>
      <c r="NRQ2" s="854"/>
      <c r="NRR2" s="854"/>
      <c r="NRS2" s="854"/>
      <c r="NRT2" s="854"/>
      <c r="NRU2" s="854"/>
      <c r="NRV2" s="854"/>
      <c r="NRW2" s="854"/>
      <c r="NRX2" s="854"/>
      <c r="NRY2" s="854"/>
      <c r="NRZ2" s="854"/>
      <c r="NSA2" s="854"/>
      <c r="NSB2" s="854"/>
      <c r="NSC2" s="854"/>
      <c r="NSD2" s="854"/>
      <c r="NSE2" s="854"/>
      <c r="NSF2" s="854"/>
      <c r="NSG2" s="854"/>
      <c r="NSH2" s="854"/>
      <c r="NSI2" s="854"/>
      <c r="NSJ2" s="854"/>
      <c r="NSK2" s="854"/>
      <c r="NSL2" s="854"/>
      <c r="NSM2" s="854"/>
      <c r="NSN2" s="854"/>
      <c r="NSO2" s="854"/>
      <c r="NSP2" s="854"/>
      <c r="NSQ2" s="854"/>
      <c r="NSR2" s="854"/>
      <c r="NSS2" s="854"/>
      <c r="NST2" s="854"/>
      <c r="NSU2" s="854"/>
      <c r="NSV2" s="854"/>
      <c r="NSW2" s="854"/>
      <c r="NSX2" s="854"/>
      <c r="NSY2" s="854"/>
      <c r="NSZ2" s="854"/>
      <c r="NTA2" s="854"/>
      <c r="NTB2" s="854"/>
      <c r="NTC2" s="854"/>
      <c r="NTD2" s="854"/>
      <c r="NTE2" s="854"/>
      <c r="NTF2" s="854"/>
      <c r="NTG2" s="854"/>
      <c r="NTH2" s="854"/>
      <c r="NTI2" s="854"/>
      <c r="NTJ2" s="854"/>
      <c r="NTK2" s="854"/>
      <c r="NTL2" s="854"/>
      <c r="NTM2" s="854"/>
      <c r="NTN2" s="854"/>
      <c r="NTO2" s="854"/>
      <c r="NTP2" s="854"/>
      <c r="NTQ2" s="854"/>
      <c r="NTR2" s="854"/>
      <c r="NTS2" s="854"/>
      <c r="NTT2" s="854"/>
      <c r="NTU2" s="854"/>
      <c r="NTV2" s="854"/>
      <c r="NTW2" s="854"/>
      <c r="NTX2" s="854"/>
      <c r="NTY2" s="854"/>
      <c r="NTZ2" s="854"/>
      <c r="NUA2" s="854"/>
      <c r="NUB2" s="854"/>
      <c r="NUC2" s="854"/>
      <c r="NUD2" s="854"/>
      <c r="NUE2" s="854"/>
      <c r="NUF2" s="854"/>
      <c r="NUG2" s="854"/>
      <c r="NUH2" s="854"/>
      <c r="NUI2" s="854"/>
      <c r="NUJ2" s="854"/>
      <c r="NUK2" s="854"/>
      <c r="NUL2" s="854"/>
      <c r="NUM2" s="854"/>
      <c r="NUN2" s="854"/>
      <c r="NUO2" s="854"/>
      <c r="NUP2" s="854"/>
      <c r="NUQ2" s="854"/>
      <c r="NUR2" s="854"/>
      <c r="NUS2" s="854"/>
      <c r="NUT2" s="854"/>
      <c r="NUU2" s="854"/>
      <c r="NUV2" s="854"/>
      <c r="NUW2" s="854"/>
      <c r="NUX2" s="854"/>
      <c r="NUY2" s="854"/>
      <c r="NUZ2" s="854"/>
      <c r="NVA2" s="854"/>
      <c r="NVB2" s="854"/>
      <c r="NVC2" s="854"/>
      <c r="NVD2" s="854"/>
      <c r="NVE2" s="854"/>
      <c r="NVF2" s="854"/>
      <c r="NVG2" s="854"/>
      <c r="NVH2" s="854"/>
      <c r="NVI2" s="854"/>
      <c r="NVJ2" s="854"/>
      <c r="NVK2" s="854"/>
      <c r="NVL2" s="854"/>
      <c r="NVM2" s="854"/>
      <c r="NVN2" s="854"/>
      <c r="NVO2" s="854"/>
      <c r="NVP2" s="854"/>
      <c r="NVQ2" s="854"/>
      <c r="NVR2" s="854"/>
      <c r="NVS2" s="854"/>
      <c r="NVT2" s="854"/>
      <c r="NVU2" s="854"/>
      <c r="NVV2" s="854"/>
      <c r="NVW2" s="854"/>
      <c r="NVX2" s="854"/>
      <c r="NVY2" s="854"/>
      <c r="NVZ2" s="854"/>
      <c r="NWA2" s="854"/>
      <c r="NWB2" s="854"/>
      <c r="NWC2" s="854"/>
      <c r="NWD2" s="854"/>
      <c r="NWE2" s="854"/>
      <c r="NWF2" s="854"/>
      <c r="NWG2" s="854"/>
      <c r="NWH2" s="854"/>
      <c r="NWI2" s="854"/>
      <c r="NWJ2" s="854"/>
      <c r="NWK2" s="854"/>
      <c r="NWL2" s="854"/>
      <c r="NWM2" s="854"/>
      <c r="NWN2" s="854"/>
      <c r="NWO2" s="854"/>
      <c r="NWP2" s="854"/>
      <c r="NWQ2" s="854"/>
      <c r="NWR2" s="854"/>
      <c r="NWS2" s="854"/>
      <c r="NWT2" s="854"/>
      <c r="NWU2" s="854"/>
      <c r="NWV2" s="854"/>
      <c r="NWW2" s="854"/>
      <c r="NWX2" s="854"/>
      <c r="NWY2" s="854"/>
      <c r="NWZ2" s="854"/>
      <c r="NXA2" s="854"/>
      <c r="NXB2" s="854"/>
      <c r="NXC2" s="854"/>
      <c r="NXD2" s="854"/>
      <c r="NXE2" s="854"/>
      <c r="NXF2" s="854"/>
      <c r="NXG2" s="854"/>
      <c r="NXH2" s="854"/>
      <c r="NXI2" s="854"/>
      <c r="NXJ2" s="854"/>
      <c r="NXK2" s="854"/>
      <c r="NXL2" s="854"/>
      <c r="NXM2" s="854"/>
      <c r="NXN2" s="854"/>
      <c r="NXO2" s="854"/>
      <c r="NXP2" s="854"/>
      <c r="NXQ2" s="854"/>
      <c r="NXR2" s="854"/>
      <c r="NXS2" s="854"/>
      <c r="NXT2" s="854"/>
      <c r="NXU2" s="854"/>
      <c r="NXV2" s="854"/>
      <c r="NXW2" s="854"/>
      <c r="NXX2" s="854"/>
      <c r="NXY2" s="854"/>
      <c r="NXZ2" s="854"/>
      <c r="NYA2" s="854"/>
      <c r="NYB2" s="854"/>
      <c r="NYC2" s="854"/>
      <c r="NYD2" s="854"/>
      <c r="NYE2" s="854"/>
      <c r="NYF2" s="854"/>
      <c r="NYG2" s="854"/>
      <c r="NYH2" s="854"/>
      <c r="NYI2" s="854"/>
      <c r="NYJ2" s="854"/>
      <c r="NYK2" s="854"/>
      <c r="NYL2" s="854"/>
      <c r="NYM2" s="854"/>
      <c r="NYN2" s="854"/>
      <c r="NYO2" s="854"/>
      <c r="NYP2" s="854"/>
      <c r="NYQ2" s="854"/>
      <c r="NYR2" s="854"/>
      <c r="NYS2" s="854"/>
      <c r="NYT2" s="854"/>
      <c r="NYU2" s="854"/>
      <c r="NYV2" s="854"/>
      <c r="NYW2" s="854"/>
      <c r="NYX2" s="854"/>
      <c r="NYY2" s="854"/>
      <c r="NYZ2" s="854"/>
      <c r="NZA2" s="854"/>
      <c r="NZB2" s="854"/>
      <c r="NZC2" s="854"/>
      <c r="NZD2" s="854"/>
      <c r="NZE2" s="854"/>
      <c r="NZF2" s="854"/>
      <c r="NZG2" s="854"/>
      <c r="NZH2" s="854"/>
      <c r="NZI2" s="854"/>
      <c r="NZJ2" s="854"/>
      <c r="NZK2" s="854"/>
      <c r="NZL2" s="854"/>
      <c r="NZM2" s="854"/>
      <c r="NZN2" s="854"/>
      <c r="NZO2" s="854"/>
      <c r="NZP2" s="854"/>
      <c r="NZQ2" s="854"/>
      <c r="NZR2" s="854"/>
      <c r="NZS2" s="854"/>
      <c r="NZT2" s="854"/>
      <c r="NZU2" s="854"/>
      <c r="NZV2" s="854"/>
      <c r="NZW2" s="854"/>
      <c r="NZX2" s="854"/>
      <c r="NZY2" s="854"/>
      <c r="NZZ2" s="854"/>
      <c r="OAA2" s="854"/>
      <c r="OAB2" s="854"/>
      <c r="OAC2" s="854"/>
      <c r="OAD2" s="854"/>
      <c r="OAE2" s="854"/>
      <c r="OAF2" s="854"/>
      <c r="OAG2" s="854"/>
      <c r="OAH2" s="854"/>
      <c r="OAI2" s="854"/>
      <c r="OAJ2" s="854"/>
      <c r="OAK2" s="854"/>
      <c r="OAL2" s="854"/>
      <c r="OAM2" s="854"/>
      <c r="OAN2" s="854"/>
      <c r="OAO2" s="854"/>
      <c r="OAP2" s="854"/>
      <c r="OAQ2" s="854"/>
      <c r="OAR2" s="854"/>
      <c r="OAS2" s="854"/>
      <c r="OAT2" s="854"/>
      <c r="OAU2" s="854"/>
      <c r="OAV2" s="854"/>
      <c r="OAW2" s="854"/>
      <c r="OAX2" s="854"/>
      <c r="OAY2" s="854"/>
      <c r="OAZ2" s="854"/>
      <c r="OBA2" s="854"/>
      <c r="OBB2" s="854"/>
      <c r="OBC2" s="854"/>
      <c r="OBD2" s="854"/>
      <c r="OBE2" s="854"/>
      <c r="OBF2" s="854"/>
      <c r="OBG2" s="854"/>
      <c r="OBH2" s="854"/>
      <c r="OBI2" s="854"/>
      <c r="OBJ2" s="854"/>
      <c r="OBK2" s="854"/>
      <c r="OBL2" s="854"/>
      <c r="OBM2" s="854"/>
      <c r="OBN2" s="854"/>
      <c r="OBO2" s="854"/>
      <c r="OBP2" s="854"/>
      <c r="OBQ2" s="854"/>
      <c r="OBR2" s="854"/>
      <c r="OBS2" s="854"/>
      <c r="OBT2" s="854"/>
      <c r="OBU2" s="854"/>
      <c r="OBV2" s="854"/>
      <c r="OBW2" s="854"/>
      <c r="OBX2" s="854"/>
      <c r="OBY2" s="854"/>
      <c r="OBZ2" s="854"/>
      <c r="OCA2" s="854"/>
      <c r="OCB2" s="854"/>
      <c r="OCC2" s="854"/>
      <c r="OCD2" s="854"/>
      <c r="OCE2" s="854"/>
      <c r="OCF2" s="854"/>
      <c r="OCG2" s="854"/>
      <c r="OCH2" s="854"/>
      <c r="OCI2" s="854"/>
      <c r="OCJ2" s="854"/>
      <c r="OCK2" s="854"/>
      <c r="OCL2" s="854"/>
      <c r="OCM2" s="854"/>
      <c r="OCN2" s="854"/>
      <c r="OCO2" s="854"/>
      <c r="OCP2" s="854"/>
      <c r="OCQ2" s="854"/>
      <c r="OCR2" s="854"/>
      <c r="OCS2" s="854"/>
      <c r="OCT2" s="854"/>
      <c r="OCU2" s="854"/>
      <c r="OCV2" s="854"/>
      <c r="OCW2" s="854"/>
      <c r="OCX2" s="854"/>
      <c r="OCY2" s="854"/>
      <c r="OCZ2" s="854"/>
      <c r="ODA2" s="854"/>
      <c r="ODB2" s="854"/>
      <c r="ODC2" s="854"/>
      <c r="ODD2" s="854"/>
      <c r="ODE2" s="854"/>
      <c r="ODF2" s="854"/>
      <c r="ODG2" s="854"/>
      <c r="ODH2" s="854"/>
      <c r="ODI2" s="854"/>
      <c r="ODJ2" s="854"/>
      <c r="ODK2" s="854"/>
      <c r="ODL2" s="854"/>
      <c r="ODM2" s="854"/>
      <c r="ODN2" s="854"/>
      <c r="ODO2" s="854"/>
      <c r="ODP2" s="854"/>
      <c r="ODQ2" s="854"/>
      <c r="ODR2" s="854"/>
      <c r="ODS2" s="854"/>
      <c r="ODT2" s="854"/>
      <c r="ODU2" s="854"/>
      <c r="ODV2" s="854"/>
      <c r="ODW2" s="854"/>
      <c r="ODX2" s="854"/>
      <c r="ODY2" s="854"/>
      <c r="ODZ2" s="854"/>
      <c r="OEA2" s="854"/>
      <c r="OEB2" s="854"/>
      <c r="OEC2" s="854"/>
      <c r="OED2" s="854"/>
      <c r="OEE2" s="854"/>
      <c r="OEF2" s="854"/>
      <c r="OEG2" s="854"/>
      <c r="OEH2" s="854"/>
      <c r="OEI2" s="854"/>
      <c r="OEJ2" s="854"/>
      <c r="OEK2" s="854"/>
      <c r="OEL2" s="854"/>
      <c r="OEM2" s="854"/>
      <c r="OEN2" s="854"/>
      <c r="OEO2" s="854"/>
      <c r="OEP2" s="854"/>
      <c r="OEQ2" s="854"/>
      <c r="OER2" s="854"/>
      <c r="OES2" s="854"/>
      <c r="OET2" s="854"/>
      <c r="OEU2" s="854"/>
      <c r="OEV2" s="854"/>
      <c r="OEW2" s="854"/>
      <c r="OEX2" s="854"/>
      <c r="OEY2" s="854"/>
      <c r="OEZ2" s="854"/>
      <c r="OFA2" s="854"/>
      <c r="OFB2" s="854"/>
      <c r="OFC2" s="854"/>
      <c r="OFD2" s="854"/>
      <c r="OFE2" s="854"/>
      <c r="OFF2" s="854"/>
      <c r="OFG2" s="854"/>
      <c r="OFH2" s="854"/>
      <c r="OFI2" s="854"/>
      <c r="OFJ2" s="854"/>
      <c r="OFK2" s="854"/>
      <c r="OFL2" s="854"/>
      <c r="OFM2" s="854"/>
      <c r="OFN2" s="854"/>
      <c r="OFO2" s="854"/>
      <c r="OFP2" s="854"/>
      <c r="OFQ2" s="854"/>
      <c r="OFR2" s="854"/>
      <c r="OFS2" s="854"/>
      <c r="OFT2" s="854"/>
      <c r="OFU2" s="854"/>
      <c r="OFV2" s="854"/>
      <c r="OFW2" s="854"/>
      <c r="OFX2" s="854"/>
      <c r="OFY2" s="854"/>
      <c r="OFZ2" s="854"/>
      <c r="OGA2" s="854"/>
      <c r="OGB2" s="854"/>
      <c r="OGC2" s="854"/>
      <c r="OGD2" s="854"/>
      <c r="OGE2" s="854"/>
      <c r="OGF2" s="854"/>
      <c r="OGG2" s="854"/>
      <c r="OGH2" s="854"/>
      <c r="OGI2" s="854"/>
      <c r="OGJ2" s="854"/>
      <c r="OGK2" s="854"/>
      <c r="OGL2" s="854"/>
      <c r="OGM2" s="854"/>
      <c r="OGN2" s="854"/>
      <c r="OGO2" s="854"/>
      <c r="OGP2" s="854"/>
      <c r="OGQ2" s="854"/>
      <c r="OGR2" s="854"/>
      <c r="OGS2" s="854"/>
      <c r="OGT2" s="854"/>
      <c r="OGU2" s="854"/>
      <c r="OGV2" s="854"/>
      <c r="OGW2" s="854"/>
      <c r="OGX2" s="854"/>
      <c r="OGY2" s="854"/>
      <c r="OGZ2" s="854"/>
      <c r="OHA2" s="854"/>
      <c r="OHB2" s="854"/>
      <c r="OHC2" s="854"/>
      <c r="OHD2" s="854"/>
      <c r="OHE2" s="854"/>
      <c r="OHF2" s="854"/>
      <c r="OHG2" s="854"/>
      <c r="OHH2" s="854"/>
      <c r="OHI2" s="854"/>
      <c r="OHJ2" s="854"/>
      <c r="OHK2" s="854"/>
      <c r="OHL2" s="854"/>
      <c r="OHM2" s="854"/>
      <c r="OHN2" s="854"/>
      <c r="OHO2" s="854"/>
      <c r="OHP2" s="854"/>
      <c r="OHQ2" s="854"/>
      <c r="OHR2" s="854"/>
      <c r="OHS2" s="854"/>
      <c r="OHT2" s="854"/>
      <c r="OHU2" s="854"/>
      <c r="OHV2" s="854"/>
      <c r="OHW2" s="854"/>
      <c r="OHX2" s="854"/>
      <c r="OHY2" s="854"/>
      <c r="OHZ2" s="854"/>
      <c r="OIA2" s="854"/>
      <c r="OIB2" s="854"/>
      <c r="OIC2" s="854"/>
      <c r="OID2" s="854"/>
      <c r="OIE2" s="854"/>
      <c r="OIF2" s="854"/>
      <c r="OIG2" s="854"/>
      <c r="OIH2" s="854"/>
      <c r="OII2" s="854"/>
      <c r="OIJ2" s="854"/>
      <c r="OIK2" s="854"/>
      <c r="OIL2" s="854"/>
      <c r="OIM2" s="854"/>
      <c r="OIN2" s="854"/>
      <c r="OIO2" s="854"/>
      <c r="OIP2" s="854"/>
      <c r="OIQ2" s="854"/>
      <c r="OIR2" s="854"/>
      <c r="OIS2" s="854"/>
      <c r="OIT2" s="854"/>
      <c r="OIU2" s="854"/>
      <c r="OIV2" s="854"/>
      <c r="OIW2" s="854"/>
      <c r="OIX2" s="854"/>
      <c r="OIY2" s="854"/>
      <c r="OIZ2" s="854"/>
      <c r="OJA2" s="854"/>
      <c r="OJB2" s="854"/>
      <c r="OJC2" s="854"/>
      <c r="OJD2" s="854"/>
      <c r="OJE2" s="854"/>
      <c r="OJF2" s="854"/>
      <c r="OJG2" s="854"/>
      <c r="OJH2" s="854"/>
      <c r="OJI2" s="854"/>
      <c r="OJJ2" s="854"/>
      <c r="OJK2" s="854"/>
      <c r="OJL2" s="854"/>
      <c r="OJM2" s="854"/>
      <c r="OJN2" s="854"/>
      <c r="OJO2" s="854"/>
      <c r="OJP2" s="854"/>
      <c r="OJQ2" s="854"/>
      <c r="OJR2" s="854"/>
      <c r="OJS2" s="854"/>
      <c r="OJT2" s="854"/>
      <c r="OJU2" s="854"/>
      <c r="OJV2" s="854"/>
      <c r="OJW2" s="854"/>
      <c r="OJX2" s="854"/>
      <c r="OJY2" s="854"/>
      <c r="OJZ2" s="854"/>
      <c r="OKA2" s="854"/>
      <c r="OKB2" s="854"/>
      <c r="OKC2" s="854"/>
      <c r="OKD2" s="854"/>
      <c r="OKE2" s="854"/>
      <c r="OKF2" s="854"/>
      <c r="OKG2" s="854"/>
      <c r="OKH2" s="854"/>
      <c r="OKI2" s="854"/>
      <c r="OKJ2" s="854"/>
      <c r="OKK2" s="854"/>
      <c r="OKL2" s="854"/>
      <c r="OKM2" s="854"/>
      <c r="OKN2" s="854"/>
      <c r="OKO2" s="854"/>
      <c r="OKP2" s="854"/>
      <c r="OKQ2" s="854"/>
      <c r="OKR2" s="854"/>
      <c r="OKS2" s="854"/>
      <c r="OKT2" s="854"/>
      <c r="OKU2" s="854"/>
      <c r="OKV2" s="854"/>
      <c r="OKW2" s="854"/>
      <c r="OKX2" s="854"/>
      <c r="OKY2" s="854"/>
      <c r="OKZ2" s="854"/>
      <c r="OLA2" s="854"/>
      <c r="OLB2" s="854"/>
      <c r="OLC2" s="854"/>
      <c r="OLD2" s="854"/>
      <c r="OLE2" s="854"/>
      <c r="OLF2" s="854"/>
      <c r="OLG2" s="854"/>
      <c r="OLH2" s="854"/>
      <c r="OLI2" s="854"/>
      <c r="OLJ2" s="854"/>
      <c r="OLK2" s="854"/>
      <c r="OLL2" s="854"/>
      <c r="OLM2" s="854"/>
      <c r="OLN2" s="854"/>
      <c r="OLO2" s="854"/>
      <c r="OLP2" s="854"/>
      <c r="OLQ2" s="854"/>
      <c r="OLR2" s="854"/>
      <c r="OLS2" s="854"/>
      <c r="OLT2" s="854"/>
      <c r="OLU2" s="854"/>
      <c r="OLV2" s="854"/>
      <c r="OLW2" s="854"/>
      <c r="OLX2" s="854"/>
      <c r="OLY2" s="854"/>
      <c r="OLZ2" s="854"/>
      <c r="OMA2" s="854"/>
      <c r="OMB2" s="854"/>
      <c r="OMC2" s="854"/>
      <c r="OMD2" s="854"/>
      <c r="OME2" s="854"/>
      <c r="OMF2" s="854"/>
      <c r="OMG2" s="854"/>
      <c r="OMH2" s="854"/>
      <c r="OMI2" s="854"/>
      <c r="OMJ2" s="854"/>
      <c r="OMK2" s="854"/>
      <c r="OML2" s="854"/>
      <c r="OMM2" s="854"/>
      <c r="OMN2" s="854"/>
      <c r="OMO2" s="854"/>
      <c r="OMP2" s="854"/>
      <c r="OMQ2" s="854"/>
      <c r="OMR2" s="854"/>
      <c r="OMS2" s="854"/>
      <c r="OMT2" s="854"/>
      <c r="OMU2" s="854"/>
      <c r="OMV2" s="854"/>
      <c r="OMW2" s="854"/>
      <c r="OMX2" s="854"/>
      <c r="OMY2" s="854"/>
      <c r="OMZ2" s="854"/>
      <c r="ONA2" s="854"/>
      <c r="ONB2" s="854"/>
      <c r="ONC2" s="854"/>
      <c r="OND2" s="854"/>
      <c r="ONE2" s="854"/>
      <c r="ONF2" s="854"/>
      <c r="ONG2" s="854"/>
      <c r="ONH2" s="854"/>
      <c r="ONI2" s="854"/>
      <c r="ONJ2" s="854"/>
      <c r="ONK2" s="854"/>
      <c r="ONL2" s="854"/>
      <c r="ONM2" s="854"/>
      <c r="ONN2" s="854"/>
      <c r="ONO2" s="854"/>
      <c r="ONP2" s="854"/>
      <c r="ONQ2" s="854"/>
      <c r="ONR2" s="854"/>
      <c r="ONS2" s="854"/>
      <c r="ONT2" s="854"/>
      <c r="ONU2" s="854"/>
      <c r="ONV2" s="854"/>
      <c r="ONW2" s="854"/>
      <c r="ONX2" s="854"/>
      <c r="ONY2" s="854"/>
      <c r="ONZ2" s="854"/>
      <c r="OOA2" s="854"/>
      <c r="OOB2" s="854"/>
      <c r="OOC2" s="854"/>
      <c r="OOD2" s="854"/>
      <c r="OOE2" s="854"/>
      <c r="OOF2" s="854"/>
      <c r="OOG2" s="854"/>
      <c r="OOH2" s="854"/>
      <c r="OOI2" s="854"/>
      <c r="OOJ2" s="854"/>
      <c r="OOK2" s="854"/>
      <c r="OOL2" s="854"/>
      <c r="OOM2" s="854"/>
      <c r="OON2" s="854"/>
      <c r="OOO2" s="854"/>
      <c r="OOP2" s="854"/>
      <c r="OOQ2" s="854"/>
      <c r="OOR2" s="854"/>
      <c r="OOS2" s="854"/>
      <c r="OOT2" s="854"/>
      <c r="OOU2" s="854"/>
      <c r="OOV2" s="854"/>
      <c r="OOW2" s="854"/>
      <c r="OOX2" s="854"/>
      <c r="OOY2" s="854"/>
      <c r="OOZ2" s="854"/>
      <c r="OPA2" s="854"/>
      <c r="OPB2" s="854"/>
      <c r="OPC2" s="854"/>
      <c r="OPD2" s="854"/>
      <c r="OPE2" s="854"/>
      <c r="OPF2" s="854"/>
      <c r="OPG2" s="854"/>
      <c r="OPH2" s="854"/>
      <c r="OPI2" s="854"/>
      <c r="OPJ2" s="854"/>
      <c r="OPK2" s="854"/>
      <c r="OPL2" s="854"/>
      <c r="OPM2" s="854"/>
      <c r="OPN2" s="854"/>
      <c r="OPO2" s="854"/>
      <c r="OPP2" s="854"/>
      <c r="OPQ2" s="854"/>
      <c r="OPR2" s="854"/>
      <c r="OPS2" s="854"/>
      <c r="OPT2" s="854"/>
      <c r="OPU2" s="854"/>
      <c r="OPV2" s="854"/>
      <c r="OPW2" s="854"/>
      <c r="OPX2" s="854"/>
      <c r="OPY2" s="854"/>
      <c r="OPZ2" s="854"/>
      <c r="OQA2" s="854"/>
      <c r="OQB2" s="854"/>
      <c r="OQC2" s="854"/>
      <c r="OQD2" s="854"/>
      <c r="OQE2" s="854"/>
      <c r="OQF2" s="854"/>
      <c r="OQG2" s="854"/>
      <c r="OQH2" s="854"/>
      <c r="OQI2" s="854"/>
      <c r="OQJ2" s="854"/>
      <c r="OQK2" s="854"/>
      <c r="OQL2" s="854"/>
      <c r="OQM2" s="854"/>
      <c r="OQN2" s="854"/>
      <c r="OQO2" s="854"/>
      <c r="OQP2" s="854"/>
      <c r="OQQ2" s="854"/>
      <c r="OQR2" s="854"/>
      <c r="OQS2" s="854"/>
      <c r="OQT2" s="854"/>
      <c r="OQU2" s="854"/>
      <c r="OQV2" s="854"/>
      <c r="OQW2" s="854"/>
      <c r="OQX2" s="854"/>
      <c r="OQY2" s="854"/>
      <c r="OQZ2" s="854"/>
      <c r="ORA2" s="854"/>
      <c r="ORB2" s="854"/>
      <c r="ORC2" s="854"/>
      <c r="ORD2" s="854"/>
      <c r="ORE2" s="854"/>
      <c r="ORF2" s="854"/>
      <c r="ORG2" s="854"/>
      <c r="ORH2" s="854"/>
      <c r="ORI2" s="854"/>
      <c r="ORJ2" s="854"/>
      <c r="ORK2" s="854"/>
      <c r="ORL2" s="854"/>
      <c r="ORM2" s="854"/>
      <c r="ORN2" s="854"/>
      <c r="ORO2" s="854"/>
      <c r="ORP2" s="854"/>
      <c r="ORQ2" s="854"/>
      <c r="ORR2" s="854"/>
      <c r="ORS2" s="854"/>
      <c r="ORT2" s="854"/>
      <c r="ORU2" s="854"/>
      <c r="ORV2" s="854"/>
      <c r="ORW2" s="854"/>
      <c r="ORX2" s="854"/>
      <c r="ORY2" s="854"/>
      <c r="ORZ2" s="854"/>
      <c r="OSA2" s="854"/>
      <c r="OSB2" s="854"/>
      <c r="OSC2" s="854"/>
      <c r="OSD2" s="854"/>
      <c r="OSE2" s="854"/>
      <c r="OSF2" s="854"/>
      <c r="OSG2" s="854"/>
      <c r="OSH2" s="854"/>
      <c r="OSI2" s="854"/>
      <c r="OSJ2" s="854"/>
      <c r="OSK2" s="854"/>
      <c r="OSL2" s="854"/>
      <c r="OSM2" s="854"/>
      <c r="OSN2" s="854"/>
      <c r="OSO2" s="854"/>
      <c r="OSP2" s="854"/>
      <c r="OSQ2" s="854"/>
      <c r="OSR2" s="854"/>
      <c r="OSS2" s="854"/>
      <c r="OST2" s="854"/>
      <c r="OSU2" s="854"/>
      <c r="OSV2" s="854"/>
      <c r="OSW2" s="854"/>
      <c r="OSX2" s="854"/>
      <c r="OSY2" s="854"/>
      <c r="OSZ2" s="854"/>
      <c r="OTA2" s="854"/>
      <c r="OTB2" s="854"/>
      <c r="OTC2" s="854"/>
      <c r="OTD2" s="854"/>
      <c r="OTE2" s="854"/>
      <c r="OTF2" s="854"/>
      <c r="OTG2" s="854"/>
      <c r="OTH2" s="854"/>
      <c r="OTI2" s="854"/>
      <c r="OTJ2" s="854"/>
      <c r="OTK2" s="854"/>
      <c r="OTL2" s="854"/>
      <c r="OTM2" s="854"/>
      <c r="OTN2" s="854"/>
      <c r="OTO2" s="854"/>
      <c r="OTP2" s="854"/>
      <c r="OTQ2" s="854"/>
      <c r="OTR2" s="854"/>
      <c r="OTS2" s="854"/>
      <c r="OTT2" s="854"/>
      <c r="OTU2" s="854"/>
      <c r="OTV2" s="854"/>
      <c r="OTW2" s="854"/>
      <c r="OTX2" s="854"/>
      <c r="OTY2" s="854"/>
      <c r="OTZ2" s="854"/>
      <c r="OUA2" s="854"/>
      <c r="OUB2" s="854"/>
      <c r="OUC2" s="854"/>
      <c r="OUD2" s="854"/>
      <c r="OUE2" s="854"/>
      <c r="OUF2" s="854"/>
      <c r="OUG2" s="854"/>
      <c r="OUH2" s="854"/>
      <c r="OUI2" s="854"/>
      <c r="OUJ2" s="854"/>
      <c r="OUK2" s="854"/>
      <c r="OUL2" s="854"/>
      <c r="OUM2" s="854"/>
      <c r="OUN2" s="854"/>
      <c r="OUO2" s="854"/>
      <c r="OUP2" s="854"/>
      <c r="OUQ2" s="854"/>
      <c r="OUR2" s="854"/>
      <c r="OUS2" s="854"/>
      <c r="OUT2" s="854"/>
      <c r="OUU2" s="854"/>
      <c r="OUV2" s="854"/>
      <c r="OUW2" s="854"/>
      <c r="OUX2" s="854"/>
      <c r="OUY2" s="854"/>
      <c r="OUZ2" s="854"/>
      <c r="OVA2" s="854"/>
      <c r="OVB2" s="854"/>
      <c r="OVC2" s="854"/>
      <c r="OVD2" s="854"/>
      <c r="OVE2" s="854"/>
      <c r="OVF2" s="854"/>
      <c r="OVG2" s="854"/>
      <c r="OVH2" s="854"/>
      <c r="OVI2" s="854"/>
      <c r="OVJ2" s="854"/>
      <c r="OVK2" s="854"/>
      <c r="OVL2" s="854"/>
      <c r="OVM2" s="854"/>
      <c r="OVN2" s="854"/>
      <c r="OVO2" s="854"/>
      <c r="OVP2" s="854"/>
      <c r="OVQ2" s="854"/>
      <c r="OVR2" s="854"/>
      <c r="OVS2" s="854"/>
      <c r="OVT2" s="854"/>
      <c r="OVU2" s="854"/>
      <c r="OVV2" s="854"/>
      <c r="OVW2" s="854"/>
      <c r="OVX2" s="854"/>
      <c r="OVY2" s="854"/>
      <c r="OVZ2" s="854"/>
      <c r="OWA2" s="854"/>
      <c r="OWB2" s="854"/>
      <c r="OWC2" s="854"/>
      <c r="OWD2" s="854"/>
      <c r="OWE2" s="854"/>
      <c r="OWF2" s="854"/>
      <c r="OWG2" s="854"/>
      <c r="OWH2" s="854"/>
      <c r="OWI2" s="854"/>
      <c r="OWJ2" s="854"/>
      <c r="OWK2" s="854"/>
      <c r="OWL2" s="854"/>
      <c r="OWM2" s="854"/>
      <c r="OWN2" s="854"/>
      <c r="OWO2" s="854"/>
      <c r="OWP2" s="854"/>
      <c r="OWQ2" s="854"/>
      <c r="OWR2" s="854"/>
      <c r="OWS2" s="854"/>
      <c r="OWT2" s="854"/>
      <c r="OWU2" s="854"/>
      <c r="OWV2" s="854"/>
      <c r="OWW2" s="854"/>
      <c r="OWX2" s="854"/>
      <c r="OWY2" s="854"/>
      <c r="OWZ2" s="854"/>
      <c r="OXA2" s="854"/>
      <c r="OXB2" s="854"/>
      <c r="OXC2" s="854"/>
      <c r="OXD2" s="854"/>
      <c r="OXE2" s="854"/>
      <c r="OXF2" s="854"/>
      <c r="OXG2" s="854"/>
      <c r="OXH2" s="854"/>
      <c r="OXI2" s="854"/>
      <c r="OXJ2" s="854"/>
      <c r="OXK2" s="854"/>
      <c r="OXL2" s="854"/>
      <c r="OXM2" s="854"/>
      <c r="OXN2" s="854"/>
      <c r="OXO2" s="854"/>
      <c r="OXP2" s="854"/>
      <c r="OXQ2" s="854"/>
      <c r="OXR2" s="854"/>
      <c r="OXS2" s="854"/>
      <c r="OXT2" s="854"/>
      <c r="OXU2" s="854"/>
      <c r="OXV2" s="854"/>
      <c r="OXW2" s="854"/>
      <c r="OXX2" s="854"/>
      <c r="OXY2" s="854"/>
      <c r="OXZ2" s="854"/>
      <c r="OYA2" s="854"/>
      <c r="OYB2" s="854"/>
      <c r="OYC2" s="854"/>
      <c r="OYD2" s="854"/>
      <c r="OYE2" s="854"/>
      <c r="OYF2" s="854"/>
      <c r="OYG2" s="854"/>
      <c r="OYH2" s="854"/>
      <c r="OYI2" s="854"/>
      <c r="OYJ2" s="854"/>
      <c r="OYK2" s="854"/>
      <c r="OYL2" s="854"/>
      <c r="OYM2" s="854"/>
      <c r="OYN2" s="854"/>
      <c r="OYO2" s="854"/>
      <c r="OYP2" s="854"/>
      <c r="OYQ2" s="854"/>
      <c r="OYR2" s="854"/>
      <c r="OYS2" s="854"/>
      <c r="OYT2" s="854"/>
      <c r="OYU2" s="854"/>
      <c r="OYV2" s="854"/>
      <c r="OYW2" s="854"/>
      <c r="OYX2" s="854"/>
      <c r="OYY2" s="854"/>
      <c r="OYZ2" s="854"/>
      <c r="OZA2" s="854"/>
      <c r="OZB2" s="854"/>
      <c r="OZC2" s="854"/>
      <c r="OZD2" s="854"/>
      <c r="OZE2" s="854"/>
      <c r="OZF2" s="854"/>
      <c r="OZG2" s="854"/>
      <c r="OZH2" s="854"/>
      <c r="OZI2" s="854"/>
      <c r="OZJ2" s="854"/>
      <c r="OZK2" s="854"/>
      <c r="OZL2" s="854"/>
      <c r="OZM2" s="854"/>
      <c r="OZN2" s="854"/>
      <c r="OZO2" s="854"/>
      <c r="OZP2" s="854"/>
      <c r="OZQ2" s="854"/>
      <c r="OZR2" s="854"/>
      <c r="OZS2" s="854"/>
      <c r="OZT2" s="854"/>
      <c r="OZU2" s="854"/>
      <c r="OZV2" s="854"/>
      <c r="OZW2" s="854"/>
      <c r="OZX2" s="854"/>
      <c r="OZY2" s="854"/>
      <c r="OZZ2" s="854"/>
      <c r="PAA2" s="854"/>
      <c r="PAB2" s="854"/>
      <c r="PAC2" s="854"/>
      <c r="PAD2" s="854"/>
      <c r="PAE2" s="854"/>
      <c r="PAF2" s="854"/>
      <c r="PAG2" s="854"/>
      <c r="PAH2" s="854"/>
      <c r="PAI2" s="854"/>
      <c r="PAJ2" s="854"/>
      <c r="PAK2" s="854"/>
      <c r="PAL2" s="854"/>
      <c r="PAM2" s="854"/>
      <c r="PAN2" s="854"/>
      <c r="PAO2" s="854"/>
      <c r="PAP2" s="854"/>
      <c r="PAQ2" s="854"/>
      <c r="PAR2" s="854"/>
      <c r="PAS2" s="854"/>
      <c r="PAT2" s="854"/>
      <c r="PAU2" s="854"/>
      <c r="PAV2" s="854"/>
      <c r="PAW2" s="854"/>
      <c r="PAX2" s="854"/>
      <c r="PAY2" s="854"/>
      <c r="PAZ2" s="854"/>
      <c r="PBA2" s="854"/>
      <c r="PBB2" s="854"/>
      <c r="PBC2" s="854"/>
      <c r="PBD2" s="854"/>
      <c r="PBE2" s="854"/>
      <c r="PBF2" s="854"/>
      <c r="PBG2" s="854"/>
      <c r="PBH2" s="854"/>
      <c r="PBI2" s="854"/>
      <c r="PBJ2" s="854"/>
      <c r="PBK2" s="854"/>
      <c r="PBL2" s="854"/>
      <c r="PBM2" s="854"/>
      <c r="PBN2" s="854"/>
      <c r="PBO2" s="854"/>
      <c r="PBP2" s="854"/>
      <c r="PBQ2" s="854"/>
      <c r="PBR2" s="854"/>
      <c r="PBS2" s="854"/>
      <c r="PBT2" s="854"/>
      <c r="PBU2" s="854"/>
      <c r="PBV2" s="854"/>
      <c r="PBW2" s="854"/>
      <c r="PBX2" s="854"/>
      <c r="PBY2" s="854"/>
      <c r="PBZ2" s="854"/>
      <c r="PCA2" s="854"/>
      <c r="PCB2" s="854"/>
      <c r="PCC2" s="854"/>
      <c r="PCD2" s="854"/>
      <c r="PCE2" s="854"/>
      <c r="PCF2" s="854"/>
      <c r="PCG2" s="854"/>
      <c r="PCH2" s="854"/>
      <c r="PCI2" s="854"/>
      <c r="PCJ2" s="854"/>
      <c r="PCK2" s="854"/>
      <c r="PCL2" s="854"/>
      <c r="PCM2" s="854"/>
      <c r="PCN2" s="854"/>
      <c r="PCO2" s="854"/>
      <c r="PCP2" s="854"/>
      <c r="PCQ2" s="854"/>
      <c r="PCR2" s="854"/>
      <c r="PCS2" s="854"/>
      <c r="PCT2" s="854"/>
      <c r="PCU2" s="854"/>
      <c r="PCV2" s="854"/>
      <c r="PCW2" s="854"/>
      <c r="PCX2" s="854"/>
      <c r="PCY2" s="854"/>
      <c r="PCZ2" s="854"/>
      <c r="PDA2" s="854"/>
      <c r="PDB2" s="854"/>
      <c r="PDC2" s="854"/>
      <c r="PDD2" s="854"/>
      <c r="PDE2" s="854"/>
      <c r="PDF2" s="854"/>
      <c r="PDG2" s="854"/>
      <c r="PDH2" s="854"/>
      <c r="PDI2" s="854"/>
      <c r="PDJ2" s="854"/>
      <c r="PDK2" s="854"/>
      <c r="PDL2" s="854"/>
      <c r="PDM2" s="854"/>
      <c r="PDN2" s="854"/>
      <c r="PDO2" s="854"/>
      <c r="PDP2" s="854"/>
      <c r="PDQ2" s="854"/>
      <c r="PDR2" s="854"/>
      <c r="PDS2" s="854"/>
      <c r="PDT2" s="854"/>
      <c r="PDU2" s="854"/>
      <c r="PDV2" s="854"/>
      <c r="PDW2" s="854"/>
      <c r="PDX2" s="854"/>
      <c r="PDY2" s="854"/>
      <c r="PDZ2" s="854"/>
      <c r="PEA2" s="854"/>
      <c r="PEB2" s="854"/>
      <c r="PEC2" s="854"/>
      <c r="PED2" s="854"/>
      <c r="PEE2" s="854"/>
      <c r="PEF2" s="854"/>
      <c r="PEG2" s="854"/>
      <c r="PEH2" s="854"/>
      <c r="PEI2" s="854"/>
      <c r="PEJ2" s="854"/>
      <c r="PEK2" s="854"/>
      <c r="PEL2" s="854"/>
      <c r="PEM2" s="854"/>
      <c r="PEN2" s="854"/>
      <c r="PEO2" s="854"/>
      <c r="PEP2" s="854"/>
      <c r="PEQ2" s="854"/>
      <c r="PER2" s="854"/>
      <c r="PES2" s="854"/>
      <c r="PET2" s="854"/>
      <c r="PEU2" s="854"/>
      <c r="PEV2" s="854"/>
      <c r="PEW2" s="854"/>
      <c r="PEX2" s="854"/>
      <c r="PEY2" s="854"/>
      <c r="PEZ2" s="854"/>
      <c r="PFA2" s="854"/>
      <c r="PFB2" s="854"/>
      <c r="PFC2" s="854"/>
      <c r="PFD2" s="854"/>
      <c r="PFE2" s="854"/>
      <c r="PFF2" s="854"/>
      <c r="PFG2" s="854"/>
      <c r="PFH2" s="854"/>
      <c r="PFI2" s="854"/>
      <c r="PFJ2" s="854"/>
      <c r="PFK2" s="854"/>
      <c r="PFL2" s="854"/>
      <c r="PFM2" s="854"/>
      <c r="PFN2" s="854"/>
      <c r="PFO2" s="854"/>
      <c r="PFP2" s="854"/>
      <c r="PFQ2" s="854"/>
      <c r="PFR2" s="854"/>
      <c r="PFS2" s="854"/>
      <c r="PFT2" s="854"/>
      <c r="PFU2" s="854"/>
      <c r="PFV2" s="854"/>
      <c r="PFW2" s="854"/>
      <c r="PFX2" s="854"/>
      <c r="PFY2" s="854"/>
      <c r="PFZ2" s="854"/>
      <c r="PGA2" s="854"/>
      <c r="PGB2" s="854"/>
      <c r="PGC2" s="854"/>
      <c r="PGD2" s="854"/>
      <c r="PGE2" s="854"/>
      <c r="PGF2" s="854"/>
      <c r="PGG2" s="854"/>
      <c r="PGH2" s="854"/>
      <c r="PGI2" s="854"/>
      <c r="PGJ2" s="854"/>
      <c r="PGK2" s="854"/>
      <c r="PGL2" s="854"/>
      <c r="PGM2" s="854"/>
      <c r="PGN2" s="854"/>
      <c r="PGO2" s="854"/>
      <c r="PGP2" s="854"/>
      <c r="PGQ2" s="854"/>
      <c r="PGR2" s="854"/>
      <c r="PGS2" s="854"/>
      <c r="PGT2" s="854"/>
      <c r="PGU2" s="854"/>
      <c r="PGV2" s="854"/>
      <c r="PGW2" s="854"/>
      <c r="PGX2" s="854"/>
      <c r="PGY2" s="854"/>
      <c r="PGZ2" s="854"/>
      <c r="PHA2" s="854"/>
      <c r="PHB2" s="854"/>
      <c r="PHC2" s="854"/>
      <c r="PHD2" s="854"/>
      <c r="PHE2" s="854"/>
      <c r="PHF2" s="854"/>
      <c r="PHG2" s="854"/>
      <c r="PHH2" s="854"/>
      <c r="PHI2" s="854"/>
      <c r="PHJ2" s="854"/>
      <c r="PHK2" s="854"/>
      <c r="PHL2" s="854"/>
      <c r="PHM2" s="854"/>
      <c r="PHN2" s="854"/>
      <c r="PHO2" s="854"/>
      <c r="PHP2" s="854"/>
      <c r="PHQ2" s="854"/>
      <c r="PHR2" s="854"/>
      <c r="PHS2" s="854"/>
      <c r="PHT2" s="854"/>
      <c r="PHU2" s="854"/>
      <c r="PHV2" s="854"/>
      <c r="PHW2" s="854"/>
      <c r="PHX2" s="854"/>
      <c r="PHY2" s="854"/>
      <c r="PHZ2" s="854"/>
      <c r="PIA2" s="854"/>
      <c r="PIB2" s="854"/>
      <c r="PIC2" s="854"/>
      <c r="PID2" s="854"/>
      <c r="PIE2" s="854"/>
      <c r="PIF2" s="854"/>
      <c r="PIG2" s="854"/>
      <c r="PIH2" s="854"/>
      <c r="PII2" s="854"/>
      <c r="PIJ2" s="854"/>
      <c r="PIK2" s="854"/>
      <c r="PIL2" s="854"/>
      <c r="PIM2" s="854"/>
      <c r="PIN2" s="854"/>
      <c r="PIO2" s="854"/>
      <c r="PIP2" s="854"/>
      <c r="PIQ2" s="854"/>
      <c r="PIR2" s="854"/>
      <c r="PIS2" s="854"/>
      <c r="PIT2" s="854"/>
      <c r="PIU2" s="854"/>
      <c r="PIV2" s="854"/>
      <c r="PIW2" s="854"/>
      <c r="PIX2" s="854"/>
      <c r="PIY2" s="854"/>
      <c r="PIZ2" s="854"/>
      <c r="PJA2" s="854"/>
      <c r="PJB2" s="854"/>
      <c r="PJC2" s="854"/>
      <c r="PJD2" s="854"/>
      <c r="PJE2" s="854"/>
      <c r="PJF2" s="854"/>
      <c r="PJG2" s="854"/>
      <c r="PJH2" s="854"/>
      <c r="PJI2" s="854"/>
      <c r="PJJ2" s="854"/>
      <c r="PJK2" s="854"/>
      <c r="PJL2" s="854"/>
      <c r="PJM2" s="854"/>
      <c r="PJN2" s="854"/>
      <c r="PJO2" s="854"/>
      <c r="PJP2" s="854"/>
      <c r="PJQ2" s="854"/>
      <c r="PJR2" s="854"/>
      <c r="PJS2" s="854"/>
      <c r="PJT2" s="854"/>
      <c r="PJU2" s="854"/>
      <c r="PJV2" s="854"/>
      <c r="PJW2" s="854"/>
      <c r="PJX2" s="854"/>
      <c r="PJY2" s="854"/>
      <c r="PJZ2" s="854"/>
      <c r="PKA2" s="854"/>
      <c r="PKB2" s="854"/>
      <c r="PKC2" s="854"/>
      <c r="PKD2" s="854"/>
      <c r="PKE2" s="854"/>
      <c r="PKF2" s="854"/>
      <c r="PKG2" s="854"/>
      <c r="PKH2" s="854"/>
      <c r="PKI2" s="854"/>
      <c r="PKJ2" s="854"/>
      <c r="PKK2" s="854"/>
      <c r="PKL2" s="854"/>
      <c r="PKM2" s="854"/>
      <c r="PKN2" s="854"/>
      <c r="PKO2" s="854"/>
      <c r="PKP2" s="854"/>
      <c r="PKQ2" s="854"/>
      <c r="PKR2" s="854"/>
      <c r="PKS2" s="854"/>
      <c r="PKT2" s="854"/>
      <c r="PKU2" s="854"/>
      <c r="PKV2" s="854"/>
      <c r="PKW2" s="854"/>
      <c r="PKX2" s="854"/>
      <c r="PKY2" s="854"/>
      <c r="PKZ2" s="854"/>
      <c r="PLA2" s="854"/>
      <c r="PLB2" s="854"/>
      <c r="PLC2" s="854"/>
      <c r="PLD2" s="854"/>
      <c r="PLE2" s="854"/>
      <c r="PLF2" s="854"/>
      <c r="PLG2" s="854"/>
      <c r="PLH2" s="854"/>
      <c r="PLI2" s="854"/>
      <c r="PLJ2" s="854"/>
      <c r="PLK2" s="854"/>
      <c r="PLL2" s="854"/>
      <c r="PLM2" s="854"/>
      <c r="PLN2" s="854"/>
      <c r="PLO2" s="854"/>
      <c r="PLP2" s="854"/>
      <c r="PLQ2" s="854"/>
      <c r="PLR2" s="854"/>
      <c r="PLS2" s="854"/>
      <c r="PLT2" s="854"/>
      <c r="PLU2" s="854"/>
      <c r="PLV2" s="854"/>
      <c r="PLW2" s="854"/>
      <c r="PLX2" s="854"/>
      <c r="PLY2" s="854"/>
      <c r="PLZ2" s="854"/>
      <c r="PMA2" s="854"/>
      <c r="PMB2" s="854"/>
      <c r="PMC2" s="854"/>
      <c r="PMD2" s="854"/>
      <c r="PME2" s="854"/>
      <c r="PMF2" s="854"/>
      <c r="PMG2" s="854"/>
      <c r="PMH2" s="854"/>
      <c r="PMI2" s="854"/>
      <c r="PMJ2" s="854"/>
      <c r="PMK2" s="854"/>
      <c r="PML2" s="854"/>
      <c r="PMM2" s="854"/>
      <c r="PMN2" s="854"/>
      <c r="PMO2" s="854"/>
      <c r="PMP2" s="854"/>
      <c r="PMQ2" s="854"/>
      <c r="PMR2" s="854"/>
      <c r="PMS2" s="854"/>
      <c r="PMT2" s="854"/>
      <c r="PMU2" s="854"/>
      <c r="PMV2" s="854"/>
      <c r="PMW2" s="854"/>
      <c r="PMX2" s="854"/>
      <c r="PMY2" s="854"/>
      <c r="PMZ2" s="854"/>
      <c r="PNA2" s="854"/>
      <c r="PNB2" s="854"/>
      <c r="PNC2" s="854"/>
      <c r="PND2" s="854"/>
      <c r="PNE2" s="854"/>
      <c r="PNF2" s="854"/>
      <c r="PNG2" s="854"/>
      <c r="PNH2" s="854"/>
      <c r="PNI2" s="854"/>
      <c r="PNJ2" s="854"/>
      <c r="PNK2" s="854"/>
      <c r="PNL2" s="854"/>
      <c r="PNM2" s="854"/>
      <c r="PNN2" s="854"/>
      <c r="PNO2" s="854"/>
      <c r="PNP2" s="854"/>
      <c r="PNQ2" s="854"/>
      <c r="PNR2" s="854"/>
      <c r="PNS2" s="854"/>
      <c r="PNT2" s="854"/>
      <c r="PNU2" s="854"/>
      <c r="PNV2" s="854"/>
      <c r="PNW2" s="854"/>
      <c r="PNX2" s="854"/>
      <c r="PNY2" s="854"/>
      <c r="PNZ2" s="854"/>
      <c r="POA2" s="854"/>
      <c r="POB2" s="854"/>
      <c r="POC2" s="854"/>
      <c r="POD2" s="854"/>
      <c r="POE2" s="854"/>
      <c r="POF2" s="854"/>
      <c r="POG2" s="854"/>
      <c r="POH2" s="854"/>
      <c r="POI2" s="854"/>
      <c r="POJ2" s="854"/>
      <c r="POK2" s="854"/>
      <c r="POL2" s="854"/>
      <c r="POM2" s="854"/>
      <c r="PON2" s="854"/>
      <c r="POO2" s="854"/>
      <c r="POP2" s="854"/>
      <c r="POQ2" s="854"/>
      <c r="POR2" s="854"/>
      <c r="POS2" s="854"/>
      <c r="POT2" s="854"/>
      <c r="POU2" s="854"/>
      <c r="POV2" s="854"/>
      <c r="POW2" s="854"/>
      <c r="POX2" s="854"/>
      <c r="POY2" s="854"/>
      <c r="POZ2" s="854"/>
      <c r="PPA2" s="854"/>
      <c r="PPB2" s="854"/>
      <c r="PPC2" s="854"/>
      <c r="PPD2" s="854"/>
      <c r="PPE2" s="854"/>
      <c r="PPF2" s="854"/>
      <c r="PPG2" s="854"/>
      <c r="PPH2" s="854"/>
      <c r="PPI2" s="854"/>
      <c r="PPJ2" s="854"/>
      <c r="PPK2" s="854"/>
      <c r="PPL2" s="854"/>
      <c r="PPM2" s="854"/>
      <c r="PPN2" s="854"/>
      <c r="PPO2" s="854"/>
      <c r="PPP2" s="854"/>
      <c r="PPQ2" s="854"/>
      <c r="PPR2" s="854"/>
      <c r="PPS2" s="854"/>
      <c r="PPT2" s="854"/>
      <c r="PPU2" s="854"/>
      <c r="PPV2" s="854"/>
      <c r="PPW2" s="854"/>
      <c r="PPX2" s="854"/>
      <c r="PPY2" s="854"/>
      <c r="PPZ2" s="854"/>
      <c r="PQA2" s="854"/>
      <c r="PQB2" s="854"/>
      <c r="PQC2" s="854"/>
      <c r="PQD2" s="854"/>
      <c r="PQE2" s="854"/>
      <c r="PQF2" s="854"/>
      <c r="PQG2" s="854"/>
      <c r="PQH2" s="854"/>
      <c r="PQI2" s="854"/>
      <c r="PQJ2" s="854"/>
      <c r="PQK2" s="854"/>
      <c r="PQL2" s="854"/>
      <c r="PQM2" s="854"/>
      <c r="PQN2" s="854"/>
      <c r="PQO2" s="854"/>
      <c r="PQP2" s="854"/>
      <c r="PQQ2" s="854"/>
      <c r="PQR2" s="854"/>
      <c r="PQS2" s="854"/>
      <c r="PQT2" s="854"/>
      <c r="PQU2" s="854"/>
      <c r="PQV2" s="854"/>
      <c r="PQW2" s="854"/>
      <c r="PQX2" s="854"/>
      <c r="PQY2" s="854"/>
      <c r="PQZ2" s="854"/>
      <c r="PRA2" s="854"/>
      <c r="PRB2" s="854"/>
      <c r="PRC2" s="854"/>
      <c r="PRD2" s="854"/>
      <c r="PRE2" s="854"/>
      <c r="PRF2" s="854"/>
      <c r="PRG2" s="854"/>
      <c r="PRH2" s="854"/>
      <c r="PRI2" s="854"/>
      <c r="PRJ2" s="854"/>
      <c r="PRK2" s="854"/>
      <c r="PRL2" s="854"/>
      <c r="PRM2" s="854"/>
      <c r="PRN2" s="854"/>
      <c r="PRO2" s="854"/>
      <c r="PRP2" s="854"/>
      <c r="PRQ2" s="854"/>
      <c r="PRR2" s="854"/>
      <c r="PRS2" s="854"/>
      <c r="PRT2" s="854"/>
      <c r="PRU2" s="854"/>
      <c r="PRV2" s="854"/>
      <c r="PRW2" s="854"/>
      <c r="PRX2" s="854"/>
      <c r="PRY2" s="854"/>
      <c r="PRZ2" s="854"/>
      <c r="PSA2" s="854"/>
      <c r="PSB2" s="854"/>
      <c r="PSC2" s="854"/>
      <c r="PSD2" s="854"/>
      <c r="PSE2" s="854"/>
      <c r="PSF2" s="854"/>
      <c r="PSG2" s="854"/>
      <c r="PSH2" s="854"/>
      <c r="PSI2" s="854"/>
      <c r="PSJ2" s="854"/>
      <c r="PSK2" s="854"/>
      <c r="PSL2" s="854"/>
      <c r="PSM2" s="854"/>
      <c r="PSN2" s="854"/>
      <c r="PSO2" s="854"/>
      <c r="PSP2" s="854"/>
      <c r="PSQ2" s="854"/>
      <c r="PSR2" s="854"/>
      <c r="PSS2" s="854"/>
      <c r="PST2" s="854"/>
      <c r="PSU2" s="854"/>
      <c r="PSV2" s="854"/>
      <c r="PSW2" s="854"/>
      <c r="PSX2" s="854"/>
      <c r="PSY2" s="854"/>
      <c r="PSZ2" s="854"/>
      <c r="PTA2" s="854"/>
      <c r="PTB2" s="854"/>
      <c r="PTC2" s="854"/>
      <c r="PTD2" s="854"/>
      <c r="PTE2" s="854"/>
      <c r="PTF2" s="854"/>
      <c r="PTG2" s="854"/>
      <c r="PTH2" s="854"/>
      <c r="PTI2" s="854"/>
      <c r="PTJ2" s="854"/>
      <c r="PTK2" s="854"/>
      <c r="PTL2" s="854"/>
      <c r="PTM2" s="854"/>
      <c r="PTN2" s="854"/>
      <c r="PTO2" s="854"/>
      <c r="PTP2" s="854"/>
      <c r="PTQ2" s="854"/>
      <c r="PTR2" s="854"/>
      <c r="PTS2" s="854"/>
      <c r="PTT2" s="854"/>
      <c r="PTU2" s="854"/>
      <c r="PTV2" s="854"/>
      <c r="PTW2" s="854"/>
      <c r="PTX2" s="854"/>
      <c r="PTY2" s="854"/>
      <c r="PTZ2" s="854"/>
      <c r="PUA2" s="854"/>
      <c r="PUB2" s="854"/>
      <c r="PUC2" s="854"/>
      <c r="PUD2" s="854"/>
      <c r="PUE2" s="854"/>
      <c r="PUF2" s="854"/>
      <c r="PUG2" s="854"/>
      <c r="PUH2" s="854"/>
      <c r="PUI2" s="854"/>
      <c r="PUJ2" s="854"/>
      <c r="PUK2" s="854"/>
      <c r="PUL2" s="854"/>
      <c r="PUM2" s="854"/>
      <c r="PUN2" s="854"/>
      <c r="PUO2" s="854"/>
      <c r="PUP2" s="854"/>
      <c r="PUQ2" s="854"/>
      <c r="PUR2" s="854"/>
      <c r="PUS2" s="854"/>
      <c r="PUT2" s="854"/>
      <c r="PUU2" s="854"/>
      <c r="PUV2" s="854"/>
      <c r="PUW2" s="854"/>
      <c r="PUX2" s="854"/>
      <c r="PUY2" s="854"/>
      <c r="PUZ2" s="854"/>
      <c r="PVA2" s="854"/>
      <c r="PVB2" s="854"/>
      <c r="PVC2" s="854"/>
      <c r="PVD2" s="854"/>
      <c r="PVE2" s="854"/>
      <c r="PVF2" s="854"/>
      <c r="PVG2" s="854"/>
      <c r="PVH2" s="854"/>
      <c r="PVI2" s="854"/>
      <c r="PVJ2" s="854"/>
      <c r="PVK2" s="854"/>
      <c r="PVL2" s="854"/>
      <c r="PVM2" s="854"/>
      <c r="PVN2" s="854"/>
      <c r="PVO2" s="854"/>
      <c r="PVP2" s="854"/>
      <c r="PVQ2" s="854"/>
      <c r="PVR2" s="854"/>
      <c r="PVS2" s="854"/>
      <c r="PVT2" s="854"/>
      <c r="PVU2" s="854"/>
      <c r="PVV2" s="854"/>
      <c r="PVW2" s="854"/>
      <c r="PVX2" s="854"/>
      <c r="PVY2" s="854"/>
      <c r="PVZ2" s="854"/>
      <c r="PWA2" s="854"/>
      <c r="PWB2" s="854"/>
      <c r="PWC2" s="854"/>
      <c r="PWD2" s="854"/>
      <c r="PWE2" s="854"/>
      <c r="PWF2" s="854"/>
      <c r="PWG2" s="854"/>
      <c r="PWH2" s="854"/>
      <c r="PWI2" s="854"/>
      <c r="PWJ2" s="854"/>
      <c r="PWK2" s="854"/>
      <c r="PWL2" s="854"/>
      <c r="PWM2" s="854"/>
      <c r="PWN2" s="854"/>
      <c r="PWO2" s="854"/>
      <c r="PWP2" s="854"/>
      <c r="PWQ2" s="854"/>
      <c r="PWR2" s="854"/>
      <c r="PWS2" s="854"/>
      <c r="PWT2" s="854"/>
      <c r="PWU2" s="854"/>
      <c r="PWV2" s="854"/>
      <c r="PWW2" s="854"/>
      <c r="PWX2" s="854"/>
      <c r="PWY2" s="854"/>
      <c r="PWZ2" s="854"/>
      <c r="PXA2" s="854"/>
      <c r="PXB2" s="854"/>
      <c r="PXC2" s="854"/>
      <c r="PXD2" s="854"/>
      <c r="PXE2" s="854"/>
      <c r="PXF2" s="854"/>
      <c r="PXG2" s="854"/>
      <c r="PXH2" s="854"/>
      <c r="PXI2" s="854"/>
      <c r="PXJ2" s="854"/>
      <c r="PXK2" s="854"/>
      <c r="PXL2" s="854"/>
      <c r="PXM2" s="854"/>
      <c r="PXN2" s="854"/>
      <c r="PXO2" s="854"/>
      <c r="PXP2" s="854"/>
      <c r="PXQ2" s="854"/>
      <c r="PXR2" s="854"/>
      <c r="PXS2" s="854"/>
      <c r="PXT2" s="854"/>
      <c r="PXU2" s="854"/>
      <c r="PXV2" s="854"/>
      <c r="PXW2" s="854"/>
      <c r="PXX2" s="854"/>
      <c r="PXY2" s="854"/>
      <c r="PXZ2" s="854"/>
      <c r="PYA2" s="854"/>
      <c r="PYB2" s="854"/>
      <c r="PYC2" s="854"/>
      <c r="PYD2" s="854"/>
      <c r="PYE2" s="854"/>
      <c r="PYF2" s="854"/>
      <c r="PYG2" s="854"/>
      <c r="PYH2" s="854"/>
      <c r="PYI2" s="854"/>
      <c r="PYJ2" s="854"/>
      <c r="PYK2" s="854"/>
      <c r="PYL2" s="854"/>
      <c r="PYM2" s="854"/>
      <c r="PYN2" s="854"/>
      <c r="PYO2" s="854"/>
      <c r="PYP2" s="854"/>
      <c r="PYQ2" s="854"/>
      <c r="PYR2" s="854"/>
      <c r="PYS2" s="854"/>
      <c r="PYT2" s="854"/>
      <c r="PYU2" s="854"/>
      <c r="PYV2" s="854"/>
      <c r="PYW2" s="854"/>
      <c r="PYX2" s="854"/>
      <c r="PYY2" s="854"/>
      <c r="PYZ2" s="854"/>
      <c r="PZA2" s="854"/>
      <c r="PZB2" s="854"/>
      <c r="PZC2" s="854"/>
      <c r="PZD2" s="854"/>
      <c r="PZE2" s="854"/>
      <c r="PZF2" s="854"/>
      <c r="PZG2" s="854"/>
      <c r="PZH2" s="854"/>
      <c r="PZI2" s="854"/>
      <c r="PZJ2" s="854"/>
      <c r="PZK2" s="854"/>
      <c r="PZL2" s="854"/>
      <c r="PZM2" s="854"/>
      <c r="PZN2" s="854"/>
      <c r="PZO2" s="854"/>
      <c r="PZP2" s="854"/>
      <c r="PZQ2" s="854"/>
      <c r="PZR2" s="854"/>
      <c r="PZS2" s="854"/>
      <c r="PZT2" s="854"/>
      <c r="PZU2" s="854"/>
      <c r="PZV2" s="854"/>
      <c r="PZW2" s="854"/>
      <c r="PZX2" s="854"/>
      <c r="PZY2" s="854"/>
      <c r="PZZ2" s="854"/>
      <c r="QAA2" s="854"/>
      <c r="QAB2" s="854"/>
      <c r="QAC2" s="854"/>
      <c r="QAD2" s="854"/>
      <c r="QAE2" s="854"/>
      <c r="QAF2" s="854"/>
      <c r="QAG2" s="854"/>
      <c r="QAH2" s="854"/>
      <c r="QAI2" s="854"/>
      <c r="QAJ2" s="854"/>
      <c r="QAK2" s="854"/>
      <c r="QAL2" s="854"/>
      <c r="QAM2" s="854"/>
      <c r="QAN2" s="854"/>
      <c r="QAO2" s="854"/>
      <c r="QAP2" s="854"/>
      <c r="QAQ2" s="854"/>
      <c r="QAR2" s="854"/>
      <c r="QAS2" s="854"/>
      <c r="QAT2" s="854"/>
      <c r="QAU2" s="854"/>
      <c r="QAV2" s="854"/>
      <c r="QAW2" s="854"/>
      <c r="QAX2" s="854"/>
      <c r="QAY2" s="854"/>
      <c r="QAZ2" s="854"/>
      <c r="QBA2" s="854"/>
      <c r="QBB2" s="854"/>
      <c r="QBC2" s="854"/>
      <c r="QBD2" s="854"/>
      <c r="QBE2" s="854"/>
      <c r="QBF2" s="854"/>
      <c r="QBG2" s="854"/>
      <c r="QBH2" s="854"/>
      <c r="QBI2" s="854"/>
      <c r="QBJ2" s="854"/>
      <c r="QBK2" s="854"/>
      <c r="QBL2" s="854"/>
      <c r="QBM2" s="854"/>
      <c r="QBN2" s="854"/>
      <c r="QBO2" s="854"/>
      <c r="QBP2" s="854"/>
      <c r="QBQ2" s="854"/>
      <c r="QBR2" s="854"/>
      <c r="QBS2" s="854"/>
      <c r="QBT2" s="854"/>
      <c r="QBU2" s="854"/>
      <c r="QBV2" s="854"/>
      <c r="QBW2" s="854"/>
      <c r="QBX2" s="854"/>
      <c r="QBY2" s="854"/>
      <c r="QBZ2" s="854"/>
      <c r="QCA2" s="854"/>
      <c r="QCB2" s="854"/>
      <c r="QCC2" s="854"/>
      <c r="QCD2" s="854"/>
      <c r="QCE2" s="854"/>
      <c r="QCF2" s="854"/>
      <c r="QCG2" s="854"/>
      <c r="QCH2" s="854"/>
      <c r="QCI2" s="854"/>
      <c r="QCJ2" s="854"/>
      <c r="QCK2" s="854"/>
      <c r="QCL2" s="854"/>
      <c r="QCM2" s="854"/>
      <c r="QCN2" s="854"/>
      <c r="QCO2" s="854"/>
      <c r="QCP2" s="854"/>
      <c r="QCQ2" s="854"/>
      <c r="QCR2" s="854"/>
      <c r="QCS2" s="854"/>
      <c r="QCT2" s="854"/>
      <c r="QCU2" s="854"/>
      <c r="QCV2" s="854"/>
      <c r="QCW2" s="854"/>
      <c r="QCX2" s="854"/>
      <c r="QCY2" s="854"/>
      <c r="QCZ2" s="854"/>
      <c r="QDA2" s="854"/>
      <c r="QDB2" s="854"/>
      <c r="QDC2" s="854"/>
      <c r="QDD2" s="854"/>
      <c r="QDE2" s="854"/>
      <c r="QDF2" s="854"/>
      <c r="QDG2" s="854"/>
      <c r="QDH2" s="854"/>
      <c r="QDI2" s="854"/>
      <c r="QDJ2" s="854"/>
      <c r="QDK2" s="854"/>
      <c r="QDL2" s="854"/>
      <c r="QDM2" s="854"/>
      <c r="QDN2" s="854"/>
      <c r="QDO2" s="854"/>
      <c r="QDP2" s="854"/>
      <c r="QDQ2" s="854"/>
      <c r="QDR2" s="854"/>
      <c r="QDS2" s="854"/>
      <c r="QDT2" s="854"/>
      <c r="QDU2" s="854"/>
      <c r="QDV2" s="854"/>
      <c r="QDW2" s="854"/>
      <c r="QDX2" s="854"/>
      <c r="QDY2" s="854"/>
      <c r="QDZ2" s="854"/>
      <c r="QEA2" s="854"/>
      <c r="QEB2" s="854"/>
      <c r="QEC2" s="854"/>
      <c r="QED2" s="854"/>
      <c r="QEE2" s="854"/>
      <c r="QEF2" s="854"/>
      <c r="QEG2" s="854"/>
      <c r="QEH2" s="854"/>
      <c r="QEI2" s="854"/>
      <c r="QEJ2" s="854"/>
      <c r="QEK2" s="854"/>
      <c r="QEL2" s="854"/>
      <c r="QEM2" s="854"/>
      <c r="QEN2" s="854"/>
      <c r="QEO2" s="854"/>
      <c r="QEP2" s="854"/>
      <c r="QEQ2" s="854"/>
      <c r="QER2" s="854"/>
      <c r="QES2" s="854"/>
      <c r="QET2" s="854"/>
      <c r="QEU2" s="854"/>
      <c r="QEV2" s="854"/>
      <c r="QEW2" s="854"/>
      <c r="QEX2" s="854"/>
      <c r="QEY2" s="854"/>
      <c r="QEZ2" s="854"/>
      <c r="QFA2" s="854"/>
      <c r="QFB2" s="854"/>
      <c r="QFC2" s="854"/>
      <c r="QFD2" s="854"/>
      <c r="QFE2" s="854"/>
      <c r="QFF2" s="854"/>
      <c r="QFG2" s="854"/>
      <c r="QFH2" s="854"/>
      <c r="QFI2" s="854"/>
      <c r="QFJ2" s="854"/>
      <c r="QFK2" s="854"/>
      <c r="QFL2" s="854"/>
      <c r="QFM2" s="854"/>
      <c r="QFN2" s="854"/>
      <c r="QFO2" s="854"/>
      <c r="QFP2" s="854"/>
      <c r="QFQ2" s="854"/>
      <c r="QFR2" s="854"/>
      <c r="QFS2" s="854"/>
      <c r="QFT2" s="854"/>
      <c r="QFU2" s="854"/>
      <c r="QFV2" s="854"/>
      <c r="QFW2" s="854"/>
      <c r="QFX2" s="854"/>
      <c r="QFY2" s="854"/>
      <c r="QFZ2" s="854"/>
      <c r="QGA2" s="854"/>
      <c r="QGB2" s="854"/>
      <c r="QGC2" s="854"/>
      <c r="QGD2" s="854"/>
      <c r="QGE2" s="854"/>
      <c r="QGF2" s="854"/>
      <c r="QGG2" s="854"/>
      <c r="QGH2" s="854"/>
      <c r="QGI2" s="854"/>
      <c r="QGJ2" s="854"/>
      <c r="QGK2" s="854"/>
      <c r="QGL2" s="854"/>
      <c r="QGM2" s="854"/>
      <c r="QGN2" s="854"/>
      <c r="QGO2" s="854"/>
      <c r="QGP2" s="854"/>
      <c r="QGQ2" s="854"/>
      <c r="QGR2" s="854"/>
      <c r="QGS2" s="854"/>
      <c r="QGT2" s="854"/>
      <c r="QGU2" s="854"/>
      <c r="QGV2" s="854"/>
      <c r="QGW2" s="854"/>
      <c r="QGX2" s="854"/>
      <c r="QGY2" s="854"/>
      <c r="QGZ2" s="854"/>
      <c r="QHA2" s="854"/>
      <c r="QHB2" s="854"/>
      <c r="QHC2" s="854"/>
      <c r="QHD2" s="854"/>
      <c r="QHE2" s="854"/>
      <c r="QHF2" s="854"/>
      <c r="QHG2" s="854"/>
      <c r="QHH2" s="854"/>
      <c r="QHI2" s="854"/>
      <c r="QHJ2" s="854"/>
      <c r="QHK2" s="854"/>
      <c r="QHL2" s="854"/>
      <c r="QHM2" s="854"/>
      <c r="QHN2" s="854"/>
      <c r="QHO2" s="854"/>
      <c r="QHP2" s="854"/>
      <c r="QHQ2" s="854"/>
      <c r="QHR2" s="854"/>
      <c r="QHS2" s="854"/>
      <c r="QHT2" s="854"/>
      <c r="QHU2" s="854"/>
      <c r="QHV2" s="854"/>
      <c r="QHW2" s="854"/>
      <c r="QHX2" s="854"/>
      <c r="QHY2" s="854"/>
      <c r="QHZ2" s="854"/>
      <c r="QIA2" s="854"/>
      <c r="QIB2" s="854"/>
      <c r="QIC2" s="854"/>
      <c r="QID2" s="854"/>
      <c r="QIE2" s="854"/>
      <c r="QIF2" s="854"/>
      <c r="QIG2" s="854"/>
      <c r="QIH2" s="854"/>
      <c r="QII2" s="854"/>
      <c r="QIJ2" s="854"/>
      <c r="QIK2" s="854"/>
      <c r="QIL2" s="854"/>
      <c r="QIM2" s="854"/>
      <c r="QIN2" s="854"/>
      <c r="QIO2" s="854"/>
      <c r="QIP2" s="854"/>
      <c r="QIQ2" s="854"/>
      <c r="QIR2" s="854"/>
      <c r="QIS2" s="854"/>
      <c r="QIT2" s="854"/>
      <c r="QIU2" s="854"/>
      <c r="QIV2" s="854"/>
      <c r="QIW2" s="854"/>
      <c r="QIX2" s="854"/>
      <c r="QIY2" s="854"/>
      <c r="QIZ2" s="854"/>
      <c r="QJA2" s="854"/>
      <c r="QJB2" s="854"/>
      <c r="QJC2" s="854"/>
      <c r="QJD2" s="854"/>
      <c r="QJE2" s="854"/>
      <c r="QJF2" s="854"/>
      <c r="QJG2" s="854"/>
      <c r="QJH2" s="854"/>
      <c r="QJI2" s="854"/>
      <c r="QJJ2" s="854"/>
      <c r="QJK2" s="854"/>
      <c r="QJL2" s="854"/>
      <c r="QJM2" s="854"/>
      <c r="QJN2" s="854"/>
      <c r="QJO2" s="854"/>
      <c r="QJP2" s="854"/>
      <c r="QJQ2" s="854"/>
      <c r="QJR2" s="854"/>
      <c r="QJS2" s="854"/>
      <c r="QJT2" s="854"/>
      <c r="QJU2" s="854"/>
      <c r="QJV2" s="854"/>
      <c r="QJW2" s="854"/>
      <c r="QJX2" s="854"/>
      <c r="QJY2" s="854"/>
      <c r="QJZ2" s="854"/>
      <c r="QKA2" s="854"/>
      <c r="QKB2" s="854"/>
      <c r="QKC2" s="854"/>
      <c r="QKD2" s="854"/>
      <c r="QKE2" s="854"/>
      <c r="QKF2" s="854"/>
      <c r="QKG2" s="854"/>
      <c r="QKH2" s="854"/>
      <c r="QKI2" s="854"/>
      <c r="QKJ2" s="854"/>
      <c r="QKK2" s="854"/>
      <c r="QKL2" s="854"/>
      <c r="QKM2" s="854"/>
      <c r="QKN2" s="854"/>
      <c r="QKO2" s="854"/>
      <c r="QKP2" s="854"/>
      <c r="QKQ2" s="854"/>
      <c r="QKR2" s="854"/>
      <c r="QKS2" s="854"/>
      <c r="QKT2" s="854"/>
      <c r="QKU2" s="854"/>
      <c r="QKV2" s="854"/>
      <c r="QKW2" s="854"/>
      <c r="QKX2" s="854"/>
      <c r="QKY2" s="854"/>
      <c r="QKZ2" s="854"/>
      <c r="QLA2" s="854"/>
      <c r="QLB2" s="854"/>
      <c r="QLC2" s="854"/>
      <c r="QLD2" s="854"/>
      <c r="QLE2" s="854"/>
      <c r="QLF2" s="854"/>
      <c r="QLG2" s="854"/>
      <c r="QLH2" s="854"/>
      <c r="QLI2" s="854"/>
      <c r="QLJ2" s="854"/>
      <c r="QLK2" s="854"/>
      <c r="QLL2" s="854"/>
      <c r="QLM2" s="854"/>
      <c r="QLN2" s="854"/>
      <c r="QLO2" s="854"/>
      <c r="QLP2" s="854"/>
      <c r="QLQ2" s="854"/>
      <c r="QLR2" s="854"/>
      <c r="QLS2" s="854"/>
      <c r="QLT2" s="854"/>
      <c r="QLU2" s="854"/>
      <c r="QLV2" s="854"/>
      <c r="QLW2" s="854"/>
      <c r="QLX2" s="854"/>
      <c r="QLY2" s="854"/>
      <c r="QLZ2" s="854"/>
      <c r="QMA2" s="854"/>
      <c r="QMB2" s="854"/>
      <c r="QMC2" s="854"/>
      <c r="QMD2" s="854"/>
      <c r="QME2" s="854"/>
      <c r="QMF2" s="854"/>
      <c r="QMG2" s="854"/>
      <c r="QMH2" s="854"/>
      <c r="QMI2" s="854"/>
      <c r="QMJ2" s="854"/>
      <c r="QMK2" s="854"/>
      <c r="QML2" s="854"/>
      <c r="QMM2" s="854"/>
      <c r="QMN2" s="854"/>
      <c r="QMO2" s="854"/>
      <c r="QMP2" s="854"/>
      <c r="QMQ2" s="854"/>
      <c r="QMR2" s="854"/>
      <c r="QMS2" s="854"/>
      <c r="QMT2" s="854"/>
      <c r="QMU2" s="854"/>
      <c r="QMV2" s="854"/>
      <c r="QMW2" s="854"/>
      <c r="QMX2" s="854"/>
      <c r="QMY2" s="854"/>
      <c r="QMZ2" s="854"/>
      <c r="QNA2" s="854"/>
      <c r="QNB2" s="854"/>
      <c r="QNC2" s="854"/>
      <c r="QND2" s="854"/>
      <c r="QNE2" s="854"/>
      <c r="QNF2" s="854"/>
      <c r="QNG2" s="854"/>
      <c r="QNH2" s="854"/>
      <c r="QNI2" s="854"/>
      <c r="QNJ2" s="854"/>
      <c r="QNK2" s="854"/>
      <c r="QNL2" s="854"/>
      <c r="QNM2" s="854"/>
      <c r="QNN2" s="854"/>
      <c r="QNO2" s="854"/>
      <c r="QNP2" s="854"/>
      <c r="QNQ2" s="854"/>
      <c r="QNR2" s="854"/>
      <c r="QNS2" s="854"/>
      <c r="QNT2" s="854"/>
      <c r="QNU2" s="854"/>
      <c r="QNV2" s="854"/>
      <c r="QNW2" s="854"/>
      <c r="QNX2" s="854"/>
      <c r="QNY2" s="854"/>
      <c r="QNZ2" s="854"/>
      <c r="QOA2" s="854"/>
      <c r="QOB2" s="854"/>
      <c r="QOC2" s="854"/>
      <c r="QOD2" s="854"/>
      <c r="QOE2" s="854"/>
      <c r="QOF2" s="854"/>
      <c r="QOG2" s="854"/>
      <c r="QOH2" s="854"/>
      <c r="QOI2" s="854"/>
      <c r="QOJ2" s="854"/>
      <c r="QOK2" s="854"/>
      <c r="QOL2" s="854"/>
      <c r="QOM2" s="854"/>
      <c r="QON2" s="854"/>
      <c r="QOO2" s="854"/>
      <c r="QOP2" s="854"/>
      <c r="QOQ2" s="854"/>
      <c r="QOR2" s="854"/>
      <c r="QOS2" s="854"/>
      <c r="QOT2" s="854"/>
      <c r="QOU2" s="854"/>
      <c r="QOV2" s="854"/>
      <c r="QOW2" s="854"/>
      <c r="QOX2" s="854"/>
      <c r="QOY2" s="854"/>
      <c r="QOZ2" s="854"/>
      <c r="QPA2" s="854"/>
      <c r="QPB2" s="854"/>
      <c r="QPC2" s="854"/>
      <c r="QPD2" s="854"/>
      <c r="QPE2" s="854"/>
      <c r="QPF2" s="854"/>
      <c r="QPG2" s="854"/>
      <c r="QPH2" s="854"/>
      <c r="QPI2" s="854"/>
      <c r="QPJ2" s="854"/>
      <c r="QPK2" s="854"/>
      <c r="QPL2" s="854"/>
      <c r="QPM2" s="854"/>
      <c r="QPN2" s="854"/>
      <c r="QPO2" s="854"/>
      <c r="QPP2" s="854"/>
      <c r="QPQ2" s="854"/>
      <c r="QPR2" s="854"/>
      <c r="QPS2" s="854"/>
      <c r="QPT2" s="854"/>
      <c r="QPU2" s="854"/>
      <c r="QPV2" s="854"/>
      <c r="QPW2" s="854"/>
      <c r="QPX2" s="854"/>
      <c r="QPY2" s="854"/>
      <c r="QPZ2" s="854"/>
      <c r="QQA2" s="854"/>
      <c r="QQB2" s="854"/>
      <c r="QQC2" s="854"/>
      <c r="QQD2" s="854"/>
      <c r="QQE2" s="854"/>
      <c r="QQF2" s="854"/>
      <c r="QQG2" s="854"/>
      <c r="QQH2" s="854"/>
      <c r="QQI2" s="854"/>
      <c r="QQJ2" s="854"/>
      <c r="QQK2" s="854"/>
      <c r="QQL2" s="854"/>
      <c r="QQM2" s="854"/>
      <c r="QQN2" s="854"/>
      <c r="QQO2" s="854"/>
      <c r="QQP2" s="854"/>
      <c r="QQQ2" s="854"/>
      <c r="QQR2" s="854"/>
      <c r="QQS2" s="854"/>
      <c r="QQT2" s="854"/>
      <c r="QQU2" s="854"/>
      <c r="QQV2" s="854"/>
      <c r="QQW2" s="854"/>
      <c r="QQX2" s="854"/>
      <c r="QQY2" s="854"/>
      <c r="QQZ2" s="854"/>
      <c r="QRA2" s="854"/>
      <c r="QRB2" s="854"/>
      <c r="QRC2" s="854"/>
      <c r="QRD2" s="854"/>
      <c r="QRE2" s="854"/>
      <c r="QRF2" s="854"/>
      <c r="QRG2" s="854"/>
      <c r="QRH2" s="854"/>
      <c r="QRI2" s="854"/>
      <c r="QRJ2" s="854"/>
      <c r="QRK2" s="854"/>
      <c r="QRL2" s="854"/>
      <c r="QRM2" s="854"/>
      <c r="QRN2" s="854"/>
      <c r="QRO2" s="854"/>
      <c r="QRP2" s="854"/>
      <c r="QRQ2" s="854"/>
      <c r="QRR2" s="854"/>
      <c r="QRS2" s="854"/>
      <c r="QRT2" s="854"/>
      <c r="QRU2" s="854"/>
      <c r="QRV2" s="854"/>
      <c r="QRW2" s="854"/>
      <c r="QRX2" s="854"/>
      <c r="QRY2" s="854"/>
      <c r="QRZ2" s="854"/>
      <c r="QSA2" s="854"/>
      <c r="QSB2" s="854"/>
      <c r="QSC2" s="854"/>
      <c r="QSD2" s="854"/>
      <c r="QSE2" s="854"/>
      <c r="QSF2" s="854"/>
      <c r="QSG2" s="854"/>
      <c r="QSH2" s="854"/>
      <c r="QSI2" s="854"/>
      <c r="QSJ2" s="854"/>
      <c r="QSK2" s="854"/>
      <c r="QSL2" s="854"/>
      <c r="QSM2" s="854"/>
      <c r="QSN2" s="854"/>
      <c r="QSO2" s="854"/>
      <c r="QSP2" s="854"/>
      <c r="QSQ2" s="854"/>
      <c r="QSR2" s="854"/>
      <c r="QSS2" s="854"/>
      <c r="QST2" s="854"/>
      <c r="QSU2" s="854"/>
      <c r="QSV2" s="854"/>
      <c r="QSW2" s="854"/>
      <c r="QSX2" s="854"/>
      <c r="QSY2" s="854"/>
      <c r="QSZ2" s="854"/>
      <c r="QTA2" s="854"/>
      <c r="QTB2" s="854"/>
      <c r="QTC2" s="854"/>
      <c r="QTD2" s="854"/>
      <c r="QTE2" s="854"/>
      <c r="QTF2" s="854"/>
      <c r="QTG2" s="854"/>
      <c r="QTH2" s="854"/>
      <c r="QTI2" s="854"/>
      <c r="QTJ2" s="854"/>
      <c r="QTK2" s="854"/>
      <c r="QTL2" s="854"/>
      <c r="QTM2" s="854"/>
      <c r="QTN2" s="854"/>
      <c r="QTO2" s="854"/>
      <c r="QTP2" s="854"/>
      <c r="QTQ2" s="854"/>
      <c r="QTR2" s="854"/>
      <c r="QTS2" s="854"/>
      <c r="QTT2" s="854"/>
      <c r="QTU2" s="854"/>
      <c r="QTV2" s="854"/>
      <c r="QTW2" s="854"/>
      <c r="QTX2" s="854"/>
      <c r="QTY2" s="854"/>
      <c r="QTZ2" s="854"/>
      <c r="QUA2" s="854"/>
      <c r="QUB2" s="854"/>
      <c r="QUC2" s="854"/>
      <c r="QUD2" s="854"/>
      <c r="QUE2" s="854"/>
      <c r="QUF2" s="854"/>
      <c r="QUG2" s="854"/>
      <c r="QUH2" s="854"/>
      <c r="QUI2" s="854"/>
      <c r="QUJ2" s="854"/>
      <c r="QUK2" s="854"/>
      <c r="QUL2" s="854"/>
      <c r="QUM2" s="854"/>
      <c r="QUN2" s="854"/>
      <c r="QUO2" s="854"/>
      <c r="QUP2" s="854"/>
      <c r="QUQ2" s="854"/>
      <c r="QUR2" s="854"/>
      <c r="QUS2" s="854"/>
      <c r="QUT2" s="854"/>
      <c r="QUU2" s="854"/>
      <c r="QUV2" s="854"/>
      <c r="QUW2" s="854"/>
      <c r="QUX2" s="854"/>
      <c r="QUY2" s="854"/>
      <c r="QUZ2" s="854"/>
      <c r="QVA2" s="854"/>
      <c r="QVB2" s="854"/>
      <c r="QVC2" s="854"/>
      <c r="QVD2" s="854"/>
      <c r="QVE2" s="854"/>
      <c r="QVF2" s="854"/>
      <c r="QVG2" s="854"/>
      <c r="QVH2" s="854"/>
      <c r="QVI2" s="854"/>
      <c r="QVJ2" s="854"/>
      <c r="QVK2" s="854"/>
      <c r="QVL2" s="854"/>
      <c r="QVM2" s="854"/>
      <c r="QVN2" s="854"/>
      <c r="QVO2" s="854"/>
      <c r="QVP2" s="854"/>
      <c r="QVQ2" s="854"/>
      <c r="QVR2" s="854"/>
      <c r="QVS2" s="854"/>
      <c r="QVT2" s="854"/>
      <c r="QVU2" s="854"/>
      <c r="QVV2" s="854"/>
      <c r="QVW2" s="854"/>
      <c r="QVX2" s="854"/>
      <c r="QVY2" s="854"/>
      <c r="QVZ2" s="854"/>
      <c r="QWA2" s="854"/>
      <c r="QWB2" s="854"/>
      <c r="QWC2" s="854"/>
      <c r="QWD2" s="854"/>
      <c r="QWE2" s="854"/>
      <c r="QWF2" s="854"/>
      <c r="QWG2" s="854"/>
      <c r="QWH2" s="854"/>
      <c r="QWI2" s="854"/>
      <c r="QWJ2" s="854"/>
      <c r="QWK2" s="854"/>
      <c r="QWL2" s="854"/>
      <c r="QWM2" s="854"/>
      <c r="QWN2" s="854"/>
      <c r="QWO2" s="854"/>
      <c r="QWP2" s="854"/>
      <c r="QWQ2" s="854"/>
      <c r="QWR2" s="854"/>
      <c r="QWS2" s="854"/>
      <c r="QWT2" s="854"/>
      <c r="QWU2" s="854"/>
      <c r="QWV2" s="854"/>
      <c r="QWW2" s="854"/>
      <c r="QWX2" s="854"/>
      <c r="QWY2" s="854"/>
      <c r="QWZ2" s="854"/>
      <c r="QXA2" s="854"/>
      <c r="QXB2" s="854"/>
      <c r="QXC2" s="854"/>
      <c r="QXD2" s="854"/>
      <c r="QXE2" s="854"/>
      <c r="QXF2" s="854"/>
      <c r="QXG2" s="854"/>
      <c r="QXH2" s="854"/>
      <c r="QXI2" s="854"/>
      <c r="QXJ2" s="854"/>
      <c r="QXK2" s="854"/>
      <c r="QXL2" s="854"/>
      <c r="QXM2" s="854"/>
      <c r="QXN2" s="854"/>
      <c r="QXO2" s="854"/>
      <c r="QXP2" s="854"/>
      <c r="QXQ2" s="854"/>
      <c r="QXR2" s="854"/>
      <c r="QXS2" s="854"/>
      <c r="QXT2" s="854"/>
      <c r="QXU2" s="854"/>
      <c r="QXV2" s="854"/>
      <c r="QXW2" s="854"/>
      <c r="QXX2" s="854"/>
      <c r="QXY2" s="854"/>
      <c r="QXZ2" s="854"/>
      <c r="QYA2" s="854"/>
      <c r="QYB2" s="854"/>
      <c r="QYC2" s="854"/>
      <c r="QYD2" s="854"/>
      <c r="QYE2" s="854"/>
      <c r="QYF2" s="854"/>
      <c r="QYG2" s="854"/>
      <c r="QYH2" s="854"/>
      <c r="QYI2" s="854"/>
      <c r="QYJ2" s="854"/>
      <c r="QYK2" s="854"/>
      <c r="QYL2" s="854"/>
      <c r="QYM2" s="854"/>
      <c r="QYN2" s="854"/>
      <c r="QYO2" s="854"/>
      <c r="QYP2" s="854"/>
      <c r="QYQ2" s="854"/>
      <c r="QYR2" s="854"/>
      <c r="QYS2" s="854"/>
      <c r="QYT2" s="854"/>
      <c r="QYU2" s="854"/>
      <c r="QYV2" s="854"/>
      <c r="QYW2" s="854"/>
      <c r="QYX2" s="854"/>
      <c r="QYY2" s="854"/>
      <c r="QYZ2" s="854"/>
      <c r="QZA2" s="854"/>
      <c r="QZB2" s="854"/>
      <c r="QZC2" s="854"/>
      <c r="QZD2" s="854"/>
      <c r="QZE2" s="854"/>
      <c r="QZF2" s="854"/>
      <c r="QZG2" s="854"/>
      <c r="QZH2" s="854"/>
      <c r="QZI2" s="854"/>
      <c r="QZJ2" s="854"/>
      <c r="QZK2" s="854"/>
      <c r="QZL2" s="854"/>
      <c r="QZM2" s="854"/>
      <c r="QZN2" s="854"/>
      <c r="QZO2" s="854"/>
      <c r="QZP2" s="854"/>
      <c r="QZQ2" s="854"/>
      <c r="QZR2" s="854"/>
      <c r="QZS2" s="854"/>
      <c r="QZT2" s="854"/>
      <c r="QZU2" s="854"/>
      <c r="QZV2" s="854"/>
      <c r="QZW2" s="854"/>
      <c r="QZX2" s="854"/>
      <c r="QZY2" s="854"/>
      <c r="QZZ2" s="854"/>
      <c r="RAA2" s="854"/>
      <c r="RAB2" s="854"/>
      <c r="RAC2" s="854"/>
      <c r="RAD2" s="854"/>
      <c r="RAE2" s="854"/>
      <c r="RAF2" s="854"/>
      <c r="RAG2" s="854"/>
      <c r="RAH2" s="854"/>
      <c r="RAI2" s="854"/>
      <c r="RAJ2" s="854"/>
      <c r="RAK2" s="854"/>
      <c r="RAL2" s="854"/>
      <c r="RAM2" s="854"/>
      <c r="RAN2" s="854"/>
      <c r="RAO2" s="854"/>
      <c r="RAP2" s="854"/>
      <c r="RAQ2" s="854"/>
      <c r="RAR2" s="854"/>
      <c r="RAS2" s="854"/>
      <c r="RAT2" s="854"/>
      <c r="RAU2" s="854"/>
      <c r="RAV2" s="854"/>
      <c r="RAW2" s="854"/>
      <c r="RAX2" s="854"/>
      <c r="RAY2" s="854"/>
      <c r="RAZ2" s="854"/>
      <c r="RBA2" s="854"/>
      <c r="RBB2" s="854"/>
      <c r="RBC2" s="854"/>
      <c r="RBD2" s="854"/>
      <c r="RBE2" s="854"/>
      <c r="RBF2" s="854"/>
      <c r="RBG2" s="854"/>
      <c r="RBH2" s="854"/>
      <c r="RBI2" s="854"/>
      <c r="RBJ2" s="854"/>
      <c r="RBK2" s="854"/>
      <c r="RBL2" s="854"/>
      <c r="RBM2" s="854"/>
      <c r="RBN2" s="854"/>
      <c r="RBO2" s="854"/>
      <c r="RBP2" s="854"/>
      <c r="RBQ2" s="854"/>
      <c r="RBR2" s="854"/>
      <c r="RBS2" s="854"/>
      <c r="RBT2" s="854"/>
      <c r="RBU2" s="854"/>
      <c r="RBV2" s="854"/>
      <c r="RBW2" s="854"/>
      <c r="RBX2" s="854"/>
      <c r="RBY2" s="854"/>
      <c r="RBZ2" s="854"/>
      <c r="RCA2" s="854"/>
      <c r="RCB2" s="854"/>
      <c r="RCC2" s="854"/>
      <c r="RCD2" s="854"/>
      <c r="RCE2" s="854"/>
      <c r="RCF2" s="854"/>
      <c r="RCG2" s="854"/>
      <c r="RCH2" s="854"/>
      <c r="RCI2" s="854"/>
      <c r="RCJ2" s="854"/>
      <c r="RCK2" s="854"/>
      <c r="RCL2" s="854"/>
      <c r="RCM2" s="854"/>
      <c r="RCN2" s="854"/>
      <c r="RCO2" s="854"/>
      <c r="RCP2" s="854"/>
      <c r="RCQ2" s="854"/>
      <c r="RCR2" s="854"/>
      <c r="RCS2" s="854"/>
      <c r="RCT2" s="854"/>
      <c r="RCU2" s="854"/>
      <c r="RCV2" s="854"/>
      <c r="RCW2" s="854"/>
      <c r="RCX2" s="854"/>
      <c r="RCY2" s="854"/>
      <c r="RCZ2" s="854"/>
      <c r="RDA2" s="854"/>
      <c r="RDB2" s="854"/>
      <c r="RDC2" s="854"/>
      <c r="RDD2" s="854"/>
      <c r="RDE2" s="854"/>
      <c r="RDF2" s="854"/>
      <c r="RDG2" s="854"/>
      <c r="RDH2" s="854"/>
      <c r="RDI2" s="854"/>
      <c r="RDJ2" s="854"/>
      <c r="RDK2" s="854"/>
      <c r="RDL2" s="854"/>
      <c r="RDM2" s="854"/>
      <c r="RDN2" s="854"/>
      <c r="RDO2" s="854"/>
      <c r="RDP2" s="854"/>
      <c r="RDQ2" s="854"/>
      <c r="RDR2" s="854"/>
      <c r="RDS2" s="854"/>
      <c r="RDT2" s="854"/>
      <c r="RDU2" s="854"/>
      <c r="RDV2" s="854"/>
      <c r="RDW2" s="854"/>
      <c r="RDX2" s="854"/>
      <c r="RDY2" s="854"/>
      <c r="RDZ2" s="854"/>
      <c r="REA2" s="854"/>
      <c r="REB2" s="854"/>
      <c r="REC2" s="854"/>
      <c r="RED2" s="854"/>
      <c r="REE2" s="854"/>
      <c r="REF2" s="854"/>
      <c r="REG2" s="854"/>
      <c r="REH2" s="854"/>
      <c r="REI2" s="854"/>
      <c r="REJ2" s="854"/>
      <c r="REK2" s="854"/>
      <c r="REL2" s="854"/>
      <c r="REM2" s="854"/>
      <c r="REN2" s="854"/>
      <c r="REO2" s="854"/>
      <c r="REP2" s="854"/>
      <c r="REQ2" s="854"/>
      <c r="RER2" s="854"/>
      <c r="RES2" s="854"/>
      <c r="RET2" s="854"/>
      <c r="REU2" s="854"/>
      <c r="REV2" s="854"/>
      <c r="REW2" s="854"/>
      <c r="REX2" s="854"/>
      <c r="REY2" s="854"/>
      <c r="REZ2" s="854"/>
      <c r="RFA2" s="854"/>
      <c r="RFB2" s="854"/>
      <c r="RFC2" s="854"/>
      <c r="RFD2" s="854"/>
      <c r="RFE2" s="854"/>
      <c r="RFF2" s="854"/>
      <c r="RFG2" s="854"/>
      <c r="RFH2" s="854"/>
      <c r="RFI2" s="854"/>
      <c r="RFJ2" s="854"/>
      <c r="RFK2" s="854"/>
      <c r="RFL2" s="854"/>
      <c r="RFM2" s="854"/>
      <c r="RFN2" s="854"/>
      <c r="RFO2" s="854"/>
      <c r="RFP2" s="854"/>
      <c r="RFQ2" s="854"/>
      <c r="RFR2" s="854"/>
      <c r="RFS2" s="854"/>
      <c r="RFT2" s="854"/>
      <c r="RFU2" s="854"/>
      <c r="RFV2" s="854"/>
      <c r="RFW2" s="854"/>
      <c r="RFX2" s="854"/>
      <c r="RFY2" s="854"/>
      <c r="RFZ2" s="854"/>
      <c r="RGA2" s="854"/>
      <c r="RGB2" s="854"/>
      <c r="RGC2" s="854"/>
      <c r="RGD2" s="854"/>
      <c r="RGE2" s="854"/>
      <c r="RGF2" s="854"/>
      <c r="RGG2" s="854"/>
      <c r="RGH2" s="854"/>
      <c r="RGI2" s="854"/>
      <c r="RGJ2" s="854"/>
      <c r="RGK2" s="854"/>
      <c r="RGL2" s="854"/>
      <c r="RGM2" s="854"/>
      <c r="RGN2" s="854"/>
      <c r="RGO2" s="854"/>
      <c r="RGP2" s="854"/>
      <c r="RGQ2" s="854"/>
      <c r="RGR2" s="854"/>
      <c r="RGS2" s="854"/>
      <c r="RGT2" s="854"/>
      <c r="RGU2" s="854"/>
      <c r="RGV2" s="854"/>
      <c r="RGW2" s="854"/>
      <c r="RGX2" s="854"/>
      <c r="RGY2" s="854"/>
      <c r="RGZ2" s="854"/>
      <c r="RHA2" s="854"/>
      <c r="RHB2" s="854"/>
      <c r="RHC2" s="854"/>
      <c r="RHD2" s="854"/>
      <c r="RHE2" s="854"/>
      <c r="RHF2" s="854"/>
      <c r="RHG2" s="854"/>
      <c r="RHH2" s="854"/>
      <c r="RHI2" s="854"/>
      <c r="RHJ2" s="854"/>
      <c r="RHK2" s="854"/>
      <c r="RHL2" s="854"/>
      <c r="RHM2" s="854"/>
      <c r="RHN2" s="854"/>
      <c r="RHO2" s="854"/>
      <c r="RHP2" s="854"/>
      <c r="RHQ2" s="854"/>
      <c r="RHR2" s="854"/>
      <c r="RHS2" s="854"/>
      <c r="RHT2" s="854"/>
      <c r="RHU2" s="854"/>
      <c r="RHV2" s="854"/>
      <c r="RHW2" s="854"/>
      <c r="RHX2" s="854"/>
      <c r="RHY2" s="854"/>
      <c r="RHZ2" s="854"/>
      <c r="RIA2" s="854"/>
      <c r="RIB2" s="854"/>
      <c r="RIC2" s="854"/>
      <c r="RID2" s="854"/>
      <c r="RIE2" s="854"/>
      <c r="RIF2" s="854"/>
      <c r="RIG2" s="854"/>
      <c r="RIH2" s="854"/>
      <c r="RII2" s="854"/>
      <c r="RIJ2" s="854"/>
      <c r="RIK2" s="854"/>
      <c r="RIL2" s="854"/>
      <c r="RIM2" s="854"/>
      <c r="RIN2" s="854"/>
      <c r="RIO2" s="854"/>
      <c r="RIP2" s="854"/>
      <c r="RIQ2" s="854"/>
      <c r="RIR2" s="854"/>
      <c r="RIS2" s="854"/>
      <c r="RIT2" s="854"/>
      <c r="RIU2" s="854"/>
      <c r="RIV2" s="854"/>
      <c r="RIW2" s="854"/>
      <c r="RIX2" s="854"/>
      <c r="RIY2" s="854"/>
      <c r="RIZ2" s="854"/>
      <c r="RJA2" s="854"/>
      <c r="RJB2" s="854"/>
      <c r="RJC2" s="854"/>
      <c r="RJD2" s="854"/>
      <c r="RJE2" s="854"/>
      <c r="RJF2" s="854"/>
      <c r="RJG2" s="854"/>
      <c r="RJH2" s="854"/>
      <c r="RJI2" s="854"/>
      <c r="RJJ2" s="854"/>
      <c r="RJK2" s="854"/>
      <c r="RJL2" s="854"/>
      <c r="RJM2" s="854"/>
      <c r="RJN2" s="854"/>
      <c r="RJO2" s="854"/>
      <c r="RJP2" s="854"/>
      <c r="RJQ2" s="854"/>
      <c r="RJR2" s="854"/>
      <c r="RJS2" s="854"/>
      <c r="RJT2" s="854"/>
      <c r="RJU2" s="854"/>
      <c r="RJV2" s="854"/>
      <c r="RJW2" s="854"/>
      <c r="RJX2" s="854"/>
      <c r="RJY2" s="854"/>
      <c r="RJZ2" s="854"/>
      <c r="RKA2" s="854"/>
      <c r="RKB2" s="854"/>
      <c r="RKC2" s="854"/>
      <c r="RKD2" s="854"/>
      <c r="RKE2" s="854"/>
      <c r="RKF2" s="854"/>
      <c r="RKG2" s="854"/>
      <c r="RKH2" s="854"/>
      <c r="RKI2" s="854"/>
      <c r="RKJ2" s="854"/>
      <c r="RKK2" s="854"/>
      <c r="RKL2" s="854"/>
      <c r="RKM2" s="854"/>
      <c r="RKN2" s="854"/>
      <c r="RKO2" s="854"/>
      <c r="RKP2" s="854"/>
      <c r="RKQ2" s="854"/>
      <c r="RKR2" s="854"/>
      <c r="RKS2" s="854"/>
      <c r="RKT2" s="854"/>
      <c r="RKU2" s="854"/>
      <c r="RKV2" s="854"/>
      <c r="RKW2" s="854"/>
      <c r="RKX2" s="854"/>
      <c r="RKY2" s="854"/>
      <c r="RKZ2" s="854"/>
      <c r="RLA2" s="854"/>
      <c r="RLB2" s="854"/>
      <c r="RLC2" s="854"/>
      <c r="RLD2" s="854"/>
      <c r="RLE2" s="854"/>
      <c r="RLF2" s="854"/>
      <c r="RLG2" s="854"/>
      <c r="RLH2" s="854"/>
      <c r="RLI2" s="854"/>
      <c r="RLJ2" s="854"/>
      <c r="RLK2" s="854"/>
      <c r="RLL2" s="854"/>
      <c r="RLM2" s="854"/>
      <c r="RLN2" s="854"/>
      <c r="RLO2" s="854"/>
      <c r="RLP2" s="854"/>
      <c r="RLQ2" s="854"/>
      <c r="RLR2" s="854"/>
      <c r="RLS2" s="854"/>
      <c r="RLT2" s="854"/>
      <c r="RLU2" s="854"/>
      <c r="RLV2" s="854"/>
      <c r="RLW2" s="854"/>
      <c r="RLX2" s="854"/>
      <c r="RLY2" s="854"/>
      <c r="RLZ2" s="854"/>
      <c r="RMA2" s="854"/>
      <c r="RMB2" s="854"/>
      <c r="RMC2" s="854"/>
      <c r="RMD2" s="854"/>
      <c r="RME2" s="854"/>
      <c r="RMF2" s="854"/>
      <c r="RMG2" s="854"/>
      <c r="RMH2" s="854"/>
      <c r="RMI2" s="854"/>
      <c r="RMJ2" s="854"/>
      <c r="RMK2" s="854"/>
      <c r="RML2" s="854"/>
      <c r="RMM2" s="854"/>
      <c r="RMN2" s="854"/>
      <c r="RMO2" s="854"/>
      <c r="RMP2" s="854"/>
      <c r="RMQ2" s="854"/>
      <c r="RMR2" s="854"/>
      <c r="RMS2" s="854"/>
      <c r="RMT2" s="854"/>
      <c r="RMU2" s="854"/>
      <c r="RMV2" s="854"/>
      <c r="RMW2" s="854"/>
      <c r="RMX2" s="854"/>
      <c r="RMY2" s="854"/>
      <c r="RMZ2" s="854"/>
      <c r="RNA2" s="854"/>
      <c r="RNB2" s="854"/>
      <c r="RNC2" s="854"/>
      <c r="RND2" s="854"/>
      <c r="RNE2" s="854"/>
      <c r="RNF2" s="854"/>
      <c r="RNG2" s="854"/>
      <c r="RNH2" s="854"/>
      <c r="RNI2" s="854"/>
      <c r="RNJ2" s="854"/>
      <c r="RNK2" s="854"/>
      <c r="RNL2" s="854"/>
      <c r="RNM2" s="854"/>
      <c r="RNN2" s="854"/>
      <c r="RNO2" s="854"/>
      <c r="RNP2" s="854"/>
      <c r="RNQ2" s="854"/>
      <c r="RNR2" s="854"/>
      <c r="RNS2" s="854"/>
      <c r="RNT2" s="854"/>
      <c r="RNU2" s="854"/>
      <c r="RNV2" s="854"/>
      <c r="RNW2" s="854"/>
      <c r="RNX2" s="854"/>
      <c r="RNY2" s="854"/>
      <c r="RNZ2" s="854"/>
      <c r="ROA2" s="854"/>
      <c r="ROB2" s="854"/>
      <c r="ROC2" s="854"/>
      <c r="ROD2" s="854"/>
      <c r="ROE2" s="854"/>
      <c r="ROF2" s="854"/>
      <c r="ROG2" s="854"/>
      <c r="ROH2" s="854"/>
      <c r="ROI2" s="854"/>
      <c r="ROJ2" s="854"/>
      <c r="ROK2" s="854"/>
      <c r="ROL2" s="854"/>
      <c r="ROM2" s="854"/>
      <c r="RON2" s="854"/>
      <c r="ROO2" s="854"/>
      <c r="ROP2" s="854"/>
      <c r="ROQ2" s="854"/>
      <c r="ROR2" s="854"/>
      <c r="ROS2" s="854"/>
      <c r="ROT2" s="854"/>
      <c r="ROU2" s="854"/>
      <c r="ROV2" s="854"/>
      <c r="ROW2" s="854"/>
      <c r="ROX2" s="854"/>
      <c r="ROY2" s="854"/>
      <c r="ROZ2" s="854"/>
      <c r="RPA2" s="854"/>
      <c r="RPB2" s="854"/>
      <c r="RPC2" s="854"/>
      <c r="RPD2" s="854"/>
      <c r="RPE2" s="854"/>
      <c r="RPF2" s="854"/>
      <c r="RPG2" s="854"/>
      <c r="RPH2" s="854"/>
      <c r="RPI2" s="854"/>
      <c r="RPJ2" s="854"/>
      <c r="RPK2" s="854"/>
      <c r="RPL2" s="854"/>
      <c r="RPM2" s="854"/>
      <c r="RPN2" s="854"/>
      <c r="RPO2" s="854"/>
      <c r="RPP2" s="854"/>
      <c r="RPQ2" s="854"/>
      <c r="RPR2" s="854"/>
      <c r="RPS2" s="854"/>
      <c r="RPT2" s="854"/>
      <c r="RPU2" s="854"/>
      <c r="RPV2" s="854"/>
      <c r="RPW2" s="854"/>
      <c r="RPX2" s="854"/>
      <c r="RPY2" s="854"/>
      <c r="RPZ2" s="854"/>
      <c r="RQA2" s="854"/>
      <c r="RQB2" s="854"/>
      <c r="RQC2" s="854"/>
      <c r="RQD2" s="854"/>
      <c r="RQE2" s="854"/>
      <c r="RQF2" s="854"/>
      <c r="RQG2" s="854"/>
      <c r="RQH2" s="854"/>
      <c r="RQI2" s="854"/>
      <c r="RQJ2" s="854"/>
      <c r="RQK2" s="854"/>
      <c r="RQL2" s="854"/>
      <c r="RQM2" s="854"/>
      <c r="RQN2" s="854"/>
      <c r="RQO2" s="854"/>
      <c r="RQP2" s="854"/>
      <c r="RQQ2" s="854"/>
      <c r="RQR2" s="854"/>
      <c r="RQS2" s="854"/>
      <c r="RQT2" s="854"/>
      <c r="RQU2" s="854"/>
      <c r="RQV2" s="854"/>
      <c r="RQW2" s="854"/>
      <c r="RQX2" s="854"/>
      <c r="RQY2" s="854"/>
      <c r="RQZ2" s="854"/>
      <c r="RRA2" s="854"/>
      <c r="RRB2" s="854"/>
      <c r="RRC2" s="854"/>
      <c r="RRD2" s="854"/>
      <c r="RRE2" s="854"/>
      <c r="RRF2" s="854"/>
      <c r="RRG2" s="854"/>
      <c r="RRH2" s="854"/>
      <c r="RRI2" s="854"/>
      <c r="RRJ2" s="854"/>
      <c r="RRK2" s="854"/>
      <c r="RRL2" s="854"/>
      <c r="RRM2" s="854"/>
      <c r="RRN2" s="854"/>
      <c r="RRO2" s="854"/>
      <c r="RRP2" s="854"/>
      <c r="RRQ2" s="854"/>
      <c r="RRR2" s="854"/>
      <c r="RRS2" s="854"/>
      <c r="RRT2" s="854"/>
      <c r="RRU2" s="854"/>
      <c r="RRV2" s="854"/>
      <c r="RRW2" s="854"/>
      <c r="RRX2" s="854"/>
      <c r="RRY2" s="854"/>
      <c r="RRZ2" s="854"/>
      <c r="RSA2" s="854"/>
      <c r="RSB2" s="854"/>
      <c r="RSC2" s="854"/>
      <c r="RSD2" s="854"/>
      <c r="RSE2" s="854"/>
      <c r="RSF2" s="854"/>
      <c r="RSG2" s="854"/>
      <c r="RSH2" s="854"/>
      <c r="RSI2" s="854"/>
      <c r="RSJ2" s="854"/>
      <c r="RSK2" s="854"/>
      <c r="RSL2" s="854"/>
      <c r="RSM2" s="854"/>
      <c r="RSN2" s="854"/>
      <c r="RSO2" s="854"/>
      <c r="RSP2" s="854"/>
      <c r="RSQ2" s="854"/>
      <c r="RSR2" s="854"/>
      <c r="RSS2" s="854"/>
      <c r="RST2" s="854"/>
      <c r="RSU2" s="854"/>
      <c r="RSV2" s="854"/>
      <c r="RSW2" s="854"/>
      <c r="RSX2" s="854"/>
      <c r="RSY2" s="854"/>
      <c r="RSZ2" s="854"/>
      <c r="RTA2" s="854"/>
      <c r="RTB2" s="854"/>
      <c r="RTC2" s="854"/>
      <c r="RTD2" s="854"/>
      <c r="RTE2" s="854"/>
      <c r="RTF2" s="854"/>
      <c r="RTG2" s="854"/>
      <c r="RTH2" s="854"/>
      <c r="RTI2" s="854"/>
      <c r="RTJ2" s="854"/>
      <c r="RTK2" s="854"/>
      <c r="RTL2" s="854"/>
      <c r="RTM2" s="854"/>
      <c r="RTN2" s="854"/>
      <c r="RTO2" s="854"/>
      <c r="RTP2" s="854"/>
      <c r="RTQ2" s="854"/>
      <c r="RTR2" s="854"/>
      <c r="RTS2" s="854"/>
      <c r="RTT2" s="854"/>
      <c r="RTU2" s="854"/>
      <c r="RTV2" s="854"/>
      <c r="RTW2" s="854"/>
      <c r="RTX2" s="854"/>
      <c r="RTY2" s="854"/>
      <c r="RTZ2" s="854"/>
      <c r="RUA2" s="854"/>
      <c r="RUB2" s="854"/>
      <c r="RUC2" s="854"/>
      <c r="RUD2" s="854"/>
      <c r="RUE2" s="854"/>
      <c r="RUF2" s="854"/>
      <c r="RUG2" s="854"/>
      <c r="RUH2" s="854"/>
      <c r="RUI2" s="854"/>
      <c r="RUJ2" s="854"/>
      <c r="RUK2" s="854"/>
      <c r="RUL2" s="854"/>
      <c r="RUM2" s="854"/>
      <c r="RUN2" s="854"/>
      <c r="RUO2" s="854"/>
      <c r="RUP2" s="854"/>
      <c r="RUQ2" s="854"/>
      <c r="RUR2" s="854"/>
      <c r="RUS2" s="854"/>
      <c r="RUT2" s="854"/>
      <c r="RUU2" s="854"/>
      <c r="RUV2" s="854"/>
      <c r="RUW2" s="854"/>
      <c r="RUX2" s="854"/>
      <c r="RUY2" s="854"/>
      <c r="RUZ2" s="854"/>
      <c r="RVA2" s="854"/>
      <c r="RVB2" s="854"/>
      <c r="RVC2" s="854"/>
      <c r="RVD2" s="854"/>
      <c r="RVE2" s="854"/>
      <c r="RVF2" s="854"/>
      <c r="RVG2" s="854"/>
      <c r="RVH2" s="854"/>
      <c r="RVI2" s="854"/>
      <c r="RVJ2" s="854"/>
      <c r="RVK2" s="854"/>
      <c r="RVL2" s="854"/>
      <c r="RVM2" s="854"/>
      <c r="RVN2" s="854"/>
      <c r="RVO2" s="854"/>
      <c r="RVP2" s="854"/>
      <c r="RVQ2" s="854"/>
      <c r="RVR2" s="854"/>
      <c r="RVS2" s="854"/>
      <c r="RVT2" s="854"/>
      <c r="RVU2" s="854"/>
      <c r="RVV2" s="854"/>
      <c r="RVW2" s="854"/>
      <c r="RVX2" s="854"/>
      <c r="RVY2" s="854"/>
      <c r="RVZ2" s="854"/>
      <c r="RWA2" s="854"/>
      <c r="RWB2" s="854"/>
      <c r="RWC2" s="854"/>
      <c r="RWD2" s="854"/>
      <c r="RWE2" s="854"/>
      <c r="RWF2" s="854"/>
      <c r="RWG2" s="854"/>
      <c r="RWH2" s="854"/>
      <c r="RWI2" s="854"/>
      <c r="RWJ2" s="854"/>
      <c r="RWK2" s="854"/>
      <c r="RWL2" s="854"/>
      <c r="RWM2" s="854"/>
      <c r="RWN2" s="854"/>
      <c r="RWO2" s="854"/>
      <c r="RWP2" s="854"/>
      <c r="RWQ2" s="854"/>
      <c r="RWR2" s="854"/>
      <c r="RWS2" s="854"/>
      <c r="RWT2" s="854"/>
      <c r="RWU2" s="854"/>
      <c r="RWV2" s="854"/>
      <c r="RWW2" s="854"/>
      <c r="RWX2" s="854"/>
      <c r="RWY2" s="854"/>
      <c r="RWZ2" s="854"/>
      <c r="RXA2" s="854"/>
      <c r="RXB2" s="854"/>
      <c r="RXC2" s="854"/>
      <c r="RXD2" s="854"/>
      <c r="RXE2" s="854"/>
      <c r="RXF2" s="854"/>
      <c r="RXG2" s="854"/>
      <c r="RXH2" s="854"/>
      <c r="RXI2" s="854"/>
      <c r="RXJ2" s="854"/>
      <c r="RXK2" s="854"/>
      <c r="RXL2" s="854"/>
      <c r="RXM2" s="854"/>
      <c r="RXN2" s="854"/>
      <c r="RXO2" s="854"/>
      <c r="RXP2" s="854"/>
      <c r="RXQ2" s="854"/>
      <c r="RXR2" s="854"/>
      <c r="RXS2" s="854"/>
      <c r="RXT2" s="854"/>
      <c r="RXU2" s="854"/>
      <c r="RXV2" s="854"/>
      <c r="RXW2" s="854"/>
      <c r="RXX2" s="854"/>
      <c r="RXY2" s="854"/>
      <c r="RXZ2" s="854"/>
      <c r="RYA2" s="854"/>
      <c r="RYB2" s="854"/>
      <c r="RYC2" s="854"/>
      <c r="RYD2" s="854"/>
      <c r="RYE2" s="854"/>
      <c r="RYF2" s="854"/>
      <c r="RYG2" s="854"/>
      <c r="RYH2" s="854"/>
      <c r="RYI2" s="854"/>
      <c r="RYJ2" s="854"/>
      <c r="RYK2" s="854"/>
      <c r="RYL2" s="854"/>
      <c r="RYM2" s="854"/>
      <c r="RYN2" s="854"/>
      <c r="RYO2" s="854"/>
      <c r="RYP2" s="854"/>
      <c r="RYQ2" s="854"/>
      <c r="RYR2" s="854"/>
      <c r="RYS2" s="854"/>
      <c r="RYT2" s="854"/>
      <c r="RYU2" s="854"/>
      <c r="RYV2" s="854"/>
      <c r="RYW2" s="854"/>
      <c r="RYX2" s="854"/>
      <c r="RYY2" s="854"/>
      <c r="RYZ2" s="854"/>
      <c r="RZA2" s="854"/>
      <c r="RZB2" s="854"/>
      <c r="RZC2" s="854"/>
      <c r="RZD2" s="854"/>
      <c r="RZE2" s="854"/>
      <c r="RZF2" s="854"/>
      <c r="RZG2" s="854"/>
      <c r="RZH2" s="854"/>
      <c r="RZI2" s="854"/>
      <c r="RZJ2" s="854"/>
      <c r="RZK2" s="854"/>
      <c r="RZL2" s="854"/>
      <c r="RZM2" s="854"/>
      <c r="RZN2" s="854"/>
      <c r="RZO2" s="854"/>
      <c r="RZP2" s="854"/>
      <c r="RZQ2" s="854"/>
      <c r="RZR2" s="854"/>
      <c r="RZS2" s="854"/>
      <c r="RZT2" s="854"/>
      <c r="RZU2" s="854"/>
      <c r="RZV2" s="854"/>
      <c r="RZW2" s="854"/>
      <c r="RZX2" s="854"/>
      <c r="RZY2" s="854"/>
      <c r="RZZ2" s="854"/>
      <c r="SAA2" s="854"/>
      <c r="SAB2" s="854"/>
      <c r="SAC2" s="854"/>
      <c r="SAD2" s="854"/>
      <c r="SAE2" s="854"/>
      <c r="SAF2" s="854"/>
      <c r="SAG2" s="854"/>
      <c r="SAH2" s="854"/>
      <c r="SAI2" s="854"/>
      <c r="SAJ2" s="854"/>
      <c r="SAK2" s="854"/>
      <c r="SAL2" s="854"/>
      <c r="SAM2" s="854"/>
      <c r="SAN2" s="854"/>
      <c r="SAO2" s="854"/>
      <c r="SAP2" s="854"/>
      <c r="SAQ2" s="854"/>
      <c r="SAR2" s="854"/>
      <c r="SAS2" s="854"/>
      <c r="SAT2" s="854"/>
      <c r="SAU2" s="854"/>
      <c r="SAV2" s="854"/>
      <c r="SAW2" s="854"/>
      <c r="SAX2" s="854"/>
      <c r="SAY2" s="854"/>
      <c r="SAZ2" s="854"/>
      <c r="SBA2" s="854"/>
      <c r="SBB2" s="854"/>
      <c r="SBC2" s="854"/>
      <c r="SBD2" s="854"/>
      <c r="SBE2" s="854"/>
      <c r="SBF2" s="854"/>
      <c r="SBG2" s="854"/>
      <c r="SBH2" s="854"/>
      <c r="SBI2" s="854"/>
      <c r="SBJ2" s="854"/>
      <c r="SBK2" s="854"/>
      <c r="SBL2" s="854"/>
      <c r="SBM2" s="854"/>
      <c r="SBN2" s="854"/>
      <c r="SBO2" s="854"/>
      <c r="SBP2" s="854"/>
      <c r="SBQ2" s="854"/>
      <c r="SBR2" s="854"/>
      <c r="SBS2" s="854"/>
      <c r="SBT2" s="854"/>
      <c r="SBU2" s="854"/>
      <c r="SBV2" s="854"/>
      <c r="SBW2" s="854"/>
      <c r="SBX2" s="854"/>
      <c r="SBY2" s="854"/>
      <c r="SBZ2" s="854"/>
      <c r="SCA2" s="854"/>
      <c r="SCB2" s="854"/>
      <c r="SCC2" s="854"/>
      <c r="SCD2" s="854"/>
      <c r="SCE2" s="854"/>
      <c r="SCF2" s="854"/>
      <c r="SCG2" s="854"/>
      <c r="SCH2" s="854"/>
      <c r="SCI2" s="854"/>
      <c r="SCJ2" s="854"/>
      <c r="SCK2" s="854"/>
      <c r="SCL2" s="854"/>
      <c r="SCM2" s="854"/>
      <c r="SCN2" s="854"/>
      <c r="SCO2" s="854"/>
      <c r="SCP2" s="854"/>
      <c r="SCQ2" s="854"/>
      <c r="SCR2" s="854"/>
      <c r="SCS2" s="854"/>
      <c r="SCT2" s="854"/>
      <c r="SCU2" s="854"/>
      <c r="SCV2" s="854"/>
      <c r="SCW2" s="854"/>
      <c r="SCX2" s="854"/>
      <c r="SCY2" s="854"/>
      <c r="SCZ2" s="854"/>
      <c r="SDA2" s="854"/>
      <c r="SDB2" s="854"/>
      <c r="SDC2" s="854"/>
      <c r="SDD2" s="854"/>
      <c r="SDE2" s="854"/>
      <c r="SDF2" s="854"/>
      <c r="SDG2" s="854"/>
      <c r="SDH2" s="854"/>
      <c r="SDI2" s="854"/>
      <c r="SDJ2" s="854"/>
      <c r="SDK2" s="854"/>
      <c r="SDL2" s="854"/>
      <c r="SDM2" s="854"/>
      <c r="SDN2" s="854"/>
      <c r="SDO2" s="854"/>
      <c r="SDP2" s="854"/>
      <c r="SDQ2" s="854"/>
      <c r="SDR2" s="854"/>
      <c r="SDS2" s="854"/>
      <c r="SDT2" s="854"/>
      <c r="SDU2" s="854"/>
      <c r="SDV2" s="854"/>
      <c r="SDW2" s="854"/>
      <c r="SDX2" s="854"/>
      <c r="SDY2" s="854"/>
      <c r="SDZ2" s="854"/>
      <c r="SEA2" s="854"/>
      <c r="SEB2" s="854"/>
      <c r="SEC2" s="854"/>
      <c r="SED2" s="854"/>
      <c r="SEE2" s="854"/>
      <c r="SEF2" s="854"/>
      <c r="SEG2" s="854"/>
      <c r="SEH2" s="854"/>
      <c r="SEI2" s="854"/>
      <c r="SEJ2" s="854"/>
      <c r="SEK2" s="854"/>
      <c r="SEL2" s="854"/>
      <c r="SEM2" s="854"/>
      <c r="SEN2" s="854"/>
      <c r="SEO2" s="854"/>
      <c r="SEP2" s="854"/>
      <c r="SEQ2" s="854"/>
      <c r="SER2" s="854"/>
      <c r="SES2" s="854"/>
      <c r="SET2" s="854"/>
      <c r="SEU2" s="854"/>
      <c r="SEV2" s="854"/>
      <c r="SEW2" s="854"/>
      <c r="SEX2" s="854"/>
      <c r="SEY2" s="854"/>
      <c r="SEZ2" s="854"/>
      <c r="SFA2" s="854"/>
      <c r="SFB2" s="854"/>
      <c r="SFC2" s="854"/>
      <c r="SFD2" s="854"/>
      <c r="SFE2" s="854"/>
      <c r="SFF2" s="854"/>
      <c r="SFG2" s="854"/>
      <c r="SFH2" s="854"/>
      <c r="SFI2" s="854"/>
      <c r="SFJ2" s="854"/>
      <c r="SFK2" s="854"/>
      <c r="SFL2" s="854"/>
      <c r="SFM2" s="854"/>
      <c r="SFN2" s="854"/>
      <c r="SFO2" s="854"/>
      <c r="SFP2" s="854"/>
      <c r="SFQ2" s="854"/>
      <c r="SFR2" s="854"/>
      <c r="SFS2" s="854"/>
      <c r="SFT2" s="854"/>
      <c r="SFU2" s="854"/>
      <c r="SFV2" s="854"/>
      <c r="SFW2" s="854"/>
      <c r="SFX2" s="854"/>
      <c r="SFY2" s="854"/>
      <c r="SFZ2" s="854"/>
      <c r="SGA2" s="854"/>
      <c r="SGB2" s="854"/>
      <c r="SGC2" s="854"/>
      <c r="SGD2" s="854"/>
      <c r="SGE2" s="854"/>
      <c r="SGF2" s="854"/>
      <c r="SGG2" s="854"/>
      <c r="SGH2" s="854"/>
      <c r="SGI2" s="854"/>
      <c r="SGJ2" s="854"/>
      <c r="SGK2" s="854"/>
      <c r="SGL2" s="854"/>
      <c r="SGM2" s="854"/>
      <c r="SGN2" s="854"/>
      <c r="SGO2" s="854"/>
      <c r="SGP2" s="854"/>
      <c r="SGQ2" s="854"/>
      <c r="SGR2" s="854"/>
      <c r="SGS2" s="854"/>
      <c r="SGT2" s="854"/>
      <c r="SGU2" s="854"/>
      <c r="SGV2" s="854"/>
      <c r="SGW2" s="854"/>
      <c r="SGX2" s="854"/>
      <c r="SGY2" s="854"/>
      <c r="SGZ2" s="854"/>
      <c r="SHA2" s="854"/>
      <c r="SHB2" s="854"/>
      <c r="SHC2" s="854"/>
      <c r="SHD2" s="854"/>
      <c r="SHE2" s="854"/>
      <c r="SHF2" s="854"/>
      <c r="SHG2" s="854"/>
      <c r="SHH2" s="854"/>
      <c r="SHI2" s="854"/>
      <c r="SHJ2" s="854"/>
      <c r="SHK2" s="854"/>
      <c r="SHL2" s="854"/>
      <c r="SHM2" s="854"/>
      <c r="SHN2" s="854"/>
      <c r="SHO2" s="854"/>
      <c r="SHP2" s="854"/>
      <c r="SHQ2" s="854"/>
      <c r="SHR2" s="854"/>
      <c r="SHS2" s="854"/>
      <c r="SHT2" s="854"/>
      <c r="SHU2" s="854"/>
      <c r="SHV2" s="854"/>
      <c r="SHW2" s="854"/>
      <c r="SHX2" s="854"/>
      <c r="SHY2" s="854"/>
      <c r="SHZ2" s="854"/>
      <c r="SIA2" s="854"/>
      <c r="SIB2" s="854"/>
      <c r="SIC2" s="854"/>
      <c r="SID2" s="854"/>
      <c r="SIE2" s="854"/>
      <c r="SIF2" s="854"/>
      <c r="SIG2" s="854"/>
      <c r="SIH2" s="854"/>
      <c r="SII2" s="854"/>
      <c r="SIJ2" s="854"/>
      <c r="SIK2" s="854"/>
      <c r="SIL2" s="854"/>
      <c r="SIM2" s="854"/>
      <c r="SIN2" s="854"/>
      <c r="SIO2" s="854"/>
      <c r="SIP2" s="854"/>
      <c r="SIQ2" s="854"/>
      <c r="SIR2" s="854"/>
      <c r="SIS2" s="854"/>
      <c r="SIT2" s="854"/>
      <c r="SIU2" s="854"/>
      <c r="SIV2" s="854"/>
      <c r="SIW2" s="854"/>
      <c r="SIX2" s="854"/>
      <c r="SIY2" s="854"/>
      <c r="SIZ2" s="854"/>
      <c r="SJA2" s="854"/>
      <c r="SJB2" s="854"/>
      <c r="SJC2" s="854"/>
      <c r="SJD2" s="854"/>
      <c r="SJE2" s="854"/>
      <c r="SJF2" s="854"/>
      <c r="SJG2" s="854"/>
      <c r="SJH2" s="854"/>
      <c r="SJI2" s="854"/>
      <c r="SJJ2" s="854"/>
      <c r="SJK2" s="854"/>
      <c r="SJL2" s="854"/>
      <c r="SJM2" s="854"/>
      <c r="SJN2" s="854"/>
      <c r="SJO2" s="854"/>
      <c r="SJP2" s="854"/>
      <c r="SJQ2" s="854"/>
      <c r="SJR2" s="854"/>
      <c r="SJS2" s="854"/>
      <c r="SJT2" s="854"/>
      <c r="SJU2" s="854"/>
      <c r="SJV2" s="854"/>
      <c r="SJW2" s="854"/>
      <c r="SJX2" s="854"/>
      <c r="SJY2" s="854"/>
      <c r="SJZ2" s="854"/>
      <c r="SKA2" s="854"/>
      <c r="SKB2" s="854"/>
      <c r="SKC2" s="854"/>
      <c r="SKD2" s="854"/>
      <c r="SKE2" s="854"/>
      <c r="SKF2" s="854"/>
      <c r="SKG2" s="854"/>
      <c r="SKH2" s="854"/>
      <c r="SKI2" s="854"/>
      <c r="SKJ2" s="854"/>
      <c r="SKK2" s="854"/>
      <c r="SKL2" s="854"/>
      <c r="SKM2" s="854"/>
      <c r="SKN2" s="854"/>
      <c r="SKO2" s="854"/>
      <c r="SKP2" s="854"/>
      <c r="SKQ2" s="854"/>
      <c r="SKR2" s="854"/>
      <c r="SKS2" s="854"/>
      <c r="SKT2" s="854"/>
      <c r="SKU2" s="854"/>
      <c r="SKV2" s="854"/>
      <c r="SKW2" s="854"/>
      <c r="SKX2" s="854"/>
      <c r="SKY2" s="854"/>
      <c r="SKZ2" s="854"/>
      <c r="SLA2" s="854"/>
      <c r="SLB2" s="854"/>
      <c r="SLC2" s="854"/>
      <c r="SLD2" s="854"/>
      <c r="SLE2" s="854"/>
      <c r="SLF2" s="854"/>
      <c r="SLG2" s="854"/>
      <c r="SLH2" s="854"/>
      <c r="SLI2" s="854"/>
      <c r="SLJ2" s="854"/>
      <c r="SLK2" s="854"/>
      <c r="SLL2" s="854"/>
      <c r="SLM2" s="854"/>
      <c r="SLN2" s="854"/>
      <c r="SLO2" s="854"/>
      <c r="SLP2" s="854"/>
      <c r="SLQ2" s="854"/>
      <c r="SLR2" s="854"/>
      <c r="SLS2" s="854"/>
      <c r="SLT2" s="854"/>
      <c r="SLU2" s="854"/>
      <c r="SLV2" s="854"/>
      <c r="SLW2" s="854"/>
      <c r="SLX2" s="854"/>
      <c r="SLY2" s="854"/>
      <c r="SLZ2" s="854"/>
      <c r="SMA2" s="854"/>
      <c r="SMB2" s="854"/>
      <c r="SMC2" s="854"/>
      <c r="SMD2" s="854"/>
      <c r="SME2" s="854"/>
      <c r="SMF2" s="854"/>
      <c r="SMG2" s="854"/>
      <c r="SMH2" s="854"/>
      <c r="SMI2" s="854"/>
      <c r="SMJ2" s="854"/>
      <c r="SMK2" s="854"/>
      <c r="SML2" s="854"/>
      <c r="SMM2" s="854"/>
      <c r="SMN2" s="854"/>
      <c r="SMO2" s="854"/>
      <c r="SMP2" s="854"/>
      <c r="SMQ2" s="854"/>
      <c r="SMR2" s="854"/>
      <c r="SMS2" s="854"/>
      <c r="SMT2" s="854"/>
      <c r="SMU2" s="854"/>
      <c r="SMV2" s="854"/>
      <c r="SMW2" s="854"/>
      <c r="SMX2" s="854"/>
      <c r="SMY2" s="854"/>
      <c r="SMZ2" s="854"/>
      <c r="SNA2" s="854"/>
      <c r="SNB2" s="854"/>
      <c r="SNC2" s="854"/>
      <c r="SND2" s="854"/>
      <c r="SNE2" s="854"/>
      <c r="SNF2" s="854"/>
      <c r="SNG2" s="854"/>
      <c r="SNH2" s="854"/>
      <c r="SNI2" s="854"/>
      <c r="SNJ2" s="854"/>
      <c r="SNK2" s="854"/>
      <c r="SNL2" s="854"/>
      <c r="SNM2" s="854"/>
      <c r="SNN2" s="854"/>
      <c r="SNO2" s="854"/>
      <c r="SNP2" s="854"/>
      <c r="SNQ2" s="854"/>
      <c r="SNR2" s="854"/>
      <c r="SNS2" s="854"/>
      <c r="SNT2" s="854"/>
      <c r="SNU2" s="854"/>
      <c r="SNV2" s="854"/>
      <c r="SNW2" s="854"/>
      <c r="SNX2" s="854"/>
      <c r="SNY2" s="854"/>
      <c r="SNZ2" s="854"/>
      <c r="SOA2" s="854"/>
      <c r="SOB2" s="854"/>
      <c r="SOC2" s="854"/>
      <c r="SOD2" s="854"/>
      <c r="SOE2" s="854"/>
      <c r="SOF2" s="854"/>
      <c r="SOG2" s="854"/>
      <c r="SOH2" s="854"/>
      <c r="SOI2" s="854"/>
      <c r="SOJ2" s="854"/>
      <c r="SOK2" s="854"/>
      <c r="SOL2" s="854"/>
      <c r="SOM2" s="854"/>
      <c r="SON2" s="854"/>
      <c r="SOO2" s="854"/>
      <c r="SOP2" s="854"/>
      <c r="SOQ2" s="854"/>
      <c r="SOR2" s="854"/>
      <c r="SOS2" s="854"/>
      <c r="SOT2" s="854"/>
      <c r="SOU2" s="854"/>
      <c r="SOV2" s="854"/>
      <c r="SOW2" s="854"/>
      <c r="SOX2" s="854"/>
      <c r="SOY2" s="854"/>
      <c r="SOZ2" s="854"/>
      <c r="SPA2" s="854"/>
      <c r="SPB2" s="854"/>
      <c r="SPC2" s="854"/>
      <c r="SPD2" s="854"/>
      <c r="SPE2" s="854"/>
      <c r="SPF2" s="854"/>
      <c r="SPG2" s="854"/>
      <c r="SPH2" s="854"/>
      <c r="SPI2" s="854"/>
      <c r="SPJ2" s="854"/>
      <c r="SPK2" s="854"/>
      <c r="SPL2" s="854"/>
      <c r="SPM2" s="854"/>
      <c r="SPN2" s="854"/>
      <c r="SPO2" s="854"/>
      <c r="SPP2" s="854"/>
      <c r="SPQ2" s="854"/>
      <c r="SPR2" s="854"/>
      <c r="SPS2" s="854"/>
      <c r="SPT2" s="854"/>
      <c r="SPU2" s="854"/>
      <c r="SPV2" s="854"/>
      <c r="SPW2" s="854"/>
      <c r="SPX2" s="854"/>
      <c r="SPY2" s="854"/>
      <c r="SPZ2" s="854"/>
      <c r="SQA2" s="854"/>
      <c r="SQB2" s="854"/>
      <c r="SQC2" s="854"/>
      <c r="SQD2" s="854"/>
      <c r="SQE2" s="854"/>
      <c r="SQF2" s="854"/>
      <c r="SQG2" s="854"/>
      <c r="SQH2" s="854"/>
      <c r="SQI2" s="854"/>
      <c r="SQJ2" s="854"/>
      <c r="SQK2" s="854"/>
      <c r="SQL2" s="854"/>
      <c r="SQM2" s="854"/>
      <c r="SQN2" s="854"/>
      <c r="SQO2" s="854"/>
      <c r="SQP2" s="854"/>
      <c r="SQQ2" s="854"/>
      <c r="SQR2" s="854"/>
      <c r="SQS2" s="854"/>
      <c r="SQT2" s="854"/>
      <c r="SQU2" s="854"/>
      <c r="SQV2" s="854"/>
      <c r="SQW2" s="854"/>
      <c r="SQX2" s="854"/>
      <c r="SQY2" s="854"/>
      <c r="SQZ2" s="854"/>
      <c r="SRA2" s="854"/>
      <c r="SRB2" s="854"/>
      <c r="SRC2" s="854"/>
      <c r="SRD2" s="854"/>
      <c r="SRE2" s="854"/>
      <c r="SRF2" s="854"/>
      <c r="SRG2" s="854"/>
      <c r="SRH2" s="854"/>
      <c r="SRI2" s="854"/>
      <c r="SRJ2" s="854"/>
      <c r="SRK2" s="854"/>
      <c r="SRL2" s="854"/>
      <c r="SRM2" s="854"/>
      <c r="SRN2" s="854"/>
      <c r="SRO2" s="854"/>
      <c r="SRP2" s="854"/>
      <c r="SRQ2" s="854"/>
      <c r="SRR2" s="854"/>
      <c r="SRS2" s="854"/>
      <c r="SRT2" s="854"/>
      <c r="SRU2" s="854"/>
      <c r="SRV2" s="854"/>
      <c r="SRW2" s="854"/>
      <c r="SRX2" s="854"/>
      <c r="SRY2" s="854"/>
      <c r="SRZ2" s="854"/>
      <c r="SSA2" s="854"/>
      <c r="SSB2" s="854"/>
      <c r="SSC2" s="854"/>
      <c r="SSD2" s="854"/>
      <c r="SSE2" s="854"/>
      <c r="SSF2" s="854"/>
      <c r="SSG2" s="854"/>
      <c r="SSH2" s="854"/>
      <c r="SSI2" s="854"/>
      <c r="SSJ2" s="854"/>
      <c r="SSK2" s="854"/>
      <c r="SSL2" s="854"/>
      <c r="SSM2" s="854"/>
      <c r="SSN2" s="854"/>
      <c r="SSO2" s="854"/>
      <c r="SSP2" s="854"/>
      <c r="SSQ2" s="854"/>
      <c r="SSR2" s="854"/>
      <c r="SSS2" s="854"/>
      <c r="SST2" s="854"/>
      <c r="SSU2" s="854"/>
      <c r="SSV2" s="854"/>
      <c r="SSW2" s="854"/>
      <c r="SSX2" s="854"/>
      <c r="SSY2" s="854"/>
      <c r="SSZ2" s="854"/>
      <c r="STA2" s="854"/>
      <c r="STB2" s="854"/>
      <c r="STC2" s="854"/>
      <c r="STD2" s="854"/>
      <c r="STE2" s="854"/>
      <c r="STF2" s="854"/>
      <c r="STG2" s="854"/>
      <c r="STH2" s="854"/>
      <c r="STI2" s="854"/>
      <c r="STJ2" s="854"/>
      <c r="STK2" s="854"/>
      <c r="STL2" s="854"/>
      <c r="STM2" s="854"/>
      <c r="STN2" s="854"/>
      <c r="STO2" s="854"/>
      <c r="STP2" s="854"/>
      <c r="STQ2" s="854"/>
      <c r="STR2" s="854"/>
      <c r="STS2" s="854"/>
      <c r="STT2" s="854"/>
      <c r="STU2" s="854"/>
      <c r="STV2" s="854"/>
      <c r="STW2" s="854"/>
      <c r="STX2" s="854"/>
      <c r="STY2" s="854"/>
      <c r="STZ2" s="854"/>
      <c r="SUA2" s="854"/>
      <c r="SUB2" s="854"/>
      <c r="SUC2" s="854"/>
      <c r="SUD2" s="854"/>
      <c r="SUE2" s="854"/>
      <c r="SUF2" s="854"/>
      <c r="SUG2" s="854"/>
      <c r="SUH2" s="854"/>
      <c r="SUI2" s="854"/>
      <c r="SUJ2" s="854"/>
      <c r="SUK2" s="854"/>
      <c r="SUL2" s="854"/>
      <c r="SUM2" s="854"/>
      <c r="SUN2" s="854"/>
      <c r="SUO2" s="854"/>
      <c r="SUP2" s="854"/>
      <c r="SUQ2" s="854"/>
      <c r="SUR2" s="854"/>
      <c r="SUS2" s="854"/>
      <c r="SUT2" s="854"/>
      <c r="SUU2" s="854"/>
      <c r="SUV2" s="854"/>
      <c r="SUW2" s="854"/>
      <c r="SUX2" s="854"/>
      <c r="SUY2" s="854"/>
      <c r="SUZ2" s="854"/>
      <c r="SVA2" s="854"/>
      <c r="SVB2" s="854"/>
      <c r="SVC2" s="854"/>
      <c r="SVD2" s="854"/>
      <c r="SVE2" s="854"/>
      <c r="SVF2" s="854"/>
      <c r="SVG2" s="854"/>
      <c r="SVH2" s="854"/>
      <c r="SVI2" s="854"/>
      <c r="SVJ2" s="854"/>
      <c r="SVK2" s="854"/>
      <c r="SVL2" s="854"/>
      <c r="SVM2" s="854"/>
      <c r="SVN2" s="854"/>
      <c r="SVO2" s="854"/>
      <c r="SVP2" s="854"/>
      <c r="SVQ2" s="854"/>
      <c r="SVR2" s="854"/>
      <c r="SVS2" s="854"/>
      <c r="SVT2" s="854"/>
      <c r="SVU2" s="854"/>
      <c r="SVV2" s="854"/>
      <c r="SVW2" s="854"/>
      <c r="SVX2" s="854"/>
      <c r="SVY2" s="854"/>
      <c r="SVZ2" s="854"/>
      <c r="SWA2" s="854"/>
      <c r="SWB2" s="854"/>
      <c r="SWC2" s="854"/>
      <c r="SWD2" s="854"/>
      <c r="SWE2" s="854"/>
      <c r="SWF2" s="854"/>
      <c r="SWG2" s="854"/>
      <c r="SWH2" s="854"/>
      <c r="SWI2" s="854"/>
      <c r="SWJ2" s="854"/>
      <c r="SWK2" s="854"/>
      <c r="SWL2" s="854"/>
      <c r="SWM2" s="854"/>
      <c r="SWN2" s="854"/>
      <c r="SWO2" s="854"/>
      <c r="SWP2" s="854"/>
      <c r="SWQ2" s="854"/>
      <c r="SWR2" s="854"/>
      <c r="SWS2" s="854"/>
      <c r="SWT2" s="854"/>
      <c r="SWU2" s="854"/>
      <c r="SWV2" s="854"/>
      <c r="SWW2" s="854"/>
      <c r="SWX2" s="854"/>
      <c r="SWY2" s="854"/>
      <c r="SWZ2" s="854"/>
      <c r="SXA2" s="854"/>
      <c r="SXB2" s="854"/>
      <c r="SXC2" s="854"/>
      <c r="SXD2" s="854"/>
      <c r="SXE2" s="854"/>
      <c r="SXF2" s="854"/>
      <c r="SXG2" s="854"/>
      <c r="SXH2" s="854"/>
      <c r="SXI2" s="854"/>
      <c r="SXJ2" s="854"/>
      <c r="SXK2" s="854"/>
      <c r="SXL2" s="854"/>
      <c r="SXM2" s="854"/>
      <c r="SXN2" s="854"/>
      <c r="SXO2" s="854"/>
      <c r="SXP2" s="854"/>
      <c r="SXQ2" s="854"/>
      <c r="SXR2" s="854"/>
      <c r="SXS2" s="854"/>
      <c r="SXT2" s="854"/>
      <c r="SXU2" s="854"/>
      <c r="SXV2" s="854"/>
      <c r="SXW2" s="854"/>
      <c r="SXX2" s="854"/>
      <c r="SXY2" s="854"/>
      <c r="SXZ2" s="854"/>
      <c r="SYA2" s="854"/>
      <c r="SYB2" s="854"/>
      <c r="SYC2" s="854"/>
      <c r="SYD2" s="854"/>
      <c r="SYE2" s="854"/>
      <c r="SYF2" s="854"/>
      <c r="SYG2" s="854"/>
      <c r="SYH2" s="854"/>
      <c r="SYI2" s="854"/>
      <c r="SYJ2" s="854"/>
      <c r="SYK2" s="854"/>
      <c r="SYL2" s="854"/>
      <c r="SYM2" s="854"/>
      <c r="SYN2" s="854"/>
      <c r="SYO2" s="854"/>
      <c r="SYP2" s="854"/>
      <c r="SYQ2" s="854"/>
      <c r="SYR2" s="854"/>
      <c r="SYS2" s="854"/>
      <c r="SYT2" s="854"/>
      <c r="SYU2" s="854"/>
      <c r="SYV2" s="854"/>
      <c r="SYW2" s="854"/>
      <c r="SYX2" s="854"/>
      <c r="SYY2" s="854"/>
      <c r="SYZ2" s="854"/>
      <c r="SZA2" s="854"/>
      <c r="SZB2" s="854"/>
      <c r="SZC2" s="854"/>
      <c r="SZD2" s="854"/>
      <c r="SZE2" s="854"/>
      <c r="SZF2" s="854"/>
      <c r="SZG2" s="854"/>
      <c r="SZH2" s="854"/>
      <c r="SZI2" s="854"/>
      <c r="SZJ2" s="854"/>
      <c r="SZK2" s="854"/>
      <c r="SZL2" s="854"/>
      <c r="SZM2" s="854"/>
      <c r="SZN2" s="854"/>
      <c r="SZO2" s="854"/>
      <c r="SZP2" s="854"/>
      <c r="SZQ2" s="854"/>
      <c r="SZR2" s="854"/>
      <c r="SZS2" s="854"/>
      <c r="SZT2" s="854"/>
      <c r="SZU2" s="854"/>
      <c r="SZV2" s="854"/>
      <c r="SZW2" s="854"/>
      <c r="SZX2" s="854"/>
      <c r="SZY2" s="854"/>
      <c r="SZZ2" s="854"/>
      <c r="TAA2" s="854"/>
      <c r="TAB2" s="854"/>
      <c r="TAC2" s="854"/>
      <c r="TAD2" s="854"/>
      <c r="TAE2" s="854"/>
      <c r="TAF2" s="854"/>
      <c r="TAG2" s="854"/>
      <c r="TAH2" s="854"/>
      <c r="TAI2" s="854"/>
      <c r="TAJ2" s="854"/>
      <c r="TAK2" s="854"/>
      <c r="TAL2" s="854"/>
      <c r="TAM2" s="854"/>
      <c r="TAN2" s="854"/>
      <c r="TAO2" s="854"/>
      <c r="TAP2" s="854"/>
      <c r="TAQ2" s="854"/>
      <c r="TAR2" s="854"/>
      <c r="TAS2" s="854"/>
      <c r="TAT2" s="854"/>
      <c r="TAU2" s="854"/>
      <c r="TAV2" s="854"/>
      <c r="TAW2" s="854"/>
      <c r="TAX2" s="854"/>
      <c r="TAY2" s="854"/>
      <c r="TAZ2" s="854"/>
      <c r="TBA2" s="854"/>
      <c r="TBB2" s="854"/>
      <c r="TBC2" s="854"/>
      <c r="TBD2" s="854"/>
      <c r="TBE2" s="854"/>
      <c r="TBF2" s="854"/>
      <c r="TBG2" s="854"/>
      <c r="TBH2" s="854"/>
      <c r="TBI2" s="854"/>
      <c r="TBJ2" s="854"/>
      <c r="TBK2" s="854"/>
      <c r="TBL2" s="854"/>
      <c r="TBM2" s="854"/>
      <c r="TBN2" s="854"/>
      <c r="TBO2" s="854"/>
      <c r="TBP2" s="854"/>
      <c r="TBQ2" s="854"/>
      <c r="TBR2" s="854"/>
      <c r="TBS2" s="854"/>
      <c r="TBT2" s="854"/>
      <c r="TBU2" s="854"/>
      <c r="TBV2" s="854"/>
      <c r="TBW2" s="854"/>
      <c r="TBX2" s="854"/>
      <c r="TBY2" s="854"/>
      <c r="TBZ2" s="854"/>
      <c r="TCA2" s="854"/>
      <c r="TCB2" s="854"/>
      <c r="TCC2" s="854"/>
      <c r="TCD2" s="854"/>
      <c r="TCE2" s="854"/>
      <c r="TCF2" s="854"/>
      <c r="TCG2" s="854"/>
      <c r="TCH2" s="854"/>
      <c r="TCI2" s="854"/>
      <c r="TCJ2" s="854"/>
      <c r="TCK2" s="854"/>
      <c r="TCL2" s="854"/>
      <c r="TCM2" s="854"/>
      <c r="TCN2" s="854"/>
      <c r="TCO2" s="854"/>
      <c r="TCP2" s="854"/>
      <c r="TCQ2" s="854"/>
      <c r="TCR2" s="854"/>
      <c r="TCS2" s="854"/>
      <c r="TCT2" s="854"/>
      <c r="TCU2" s="854"/>
      <c r="TCV2" s="854"/>
      <c r="TCW2" s="854"/>
      <c r="TCX2" s="854"/>
      <c r="TCY2" s="854"/>
      <c r="TCZ2" s="854"/>
      <c r="TDA2" s="854"/>
      <c r="TDB2" s="854"/>
      <c r="TDC2" s="854"/>
      <c r="TDD2" s="854"/>
      <c r="TDE2" s="854"/>
      <c r="TDF2" s="854"/>
      <c r="TDG2" s="854"/>
      <c r="TDH2" s="854"/>
      <c r="TDI2" s="854"/>
      <c r="TDJ2" s="854"/>
      <c r="TDK2" s="854"/>
      <c r="TDL2" s="854"/>
      <c r="TDM2" s="854"/>
      <c r="TDN2" s="854"/>
      <c r="TDO2" s="854"/>
      <c r="TDP2" s="854"/>
      <c r="TDQ2" s="854"/>
      <c r="TDR2" s="854"/>
      <c r="TDS2" s="854"/>
      <c r="TDT2" s="854"/>
      <c r="TDU2" s="854"/>
      <c r="TDV2" s="854"/>
      <c r="TDW2" s="854"/>
      <c r="TDX2" s="854"/>
      <c r="TDY2" s="854"/>
      <c r="TDZ2" s="854"/>
      <c r="TEA2" s="854"/>
      <c r="TEB2" s="854"/>
      <c r="TEC2" s="854"/>
      <c r="TED2" s="854"/>
      <c r="TEE2" s="854"/>
      <c r="TEF2" s="854"/>
      <c r="TEG2" s="854"/>
      <c r="TEH2" s="854"/>
      <c r="TEI2" s="854"/>
      <c r="TEJ2" s="854"/>
      <c r="TEK2" s="854"/>
      <c r="TEL2" s="854"/>
      <c r="TEM2" s="854"/>
      <c r="TEN2" s="854"/>
      <c r="TEO2" s="854"/>
      <c r="TEP2" s="854"/>
      <c r="TEQ2" s="854"/>
      <c r="TER2" s="854"/>
      <c r="TES2" s="854"/>
      <c r="TET2" s="854"/>
      <c r="TEU2" s="854"/>
      <c r="TEV2" s="854"/>
      <c r="TEW2" s="854"/>
      <c r="TEX2" s="854"/>
      <c r="TEY2" s="854"/>
      <c r="TEZ2" s="854"/>
      <c r="TFA2" s="854"/>
      <c r="TFB2" s="854"/>
      <c r="TFC2" s="854"/>
      <c r="TFD2" s="854"/>
      <c r="TFE2" s="854"/>
      <c r="TFF2" s="854"/>
      <c r="TFG2" s="854"/>
      <c r="TFH2" s="854"/>
      <c r="TFI2" s="854"/>
      <c r="TFJ2" s="854"/>
      <c r="TFK2" s="854"/>
      <c r="TFL2" s="854"/>
      <c r="TFM2" s="854"/>
      <c r="TFN2" s="854"/>
      <c r="TFO2" s="854"/>
      <c r="TFP2" s="854"/>
      <c r="TFQ2" s="854"/>
      <c r="TFR2" s="854"/>
      <c r="TFS2" s="854"/>
      <c r="TFT2" s="854"/>
      <c r="TFU2" s="854"/>
      <c r="TFV2" s="854"/>
      <c r="TFW2" s="854"/>
      <c r="TFX2" s="854"/>
      <c r="TFY2" s="854"/>
      <c r="TFZ2" s="854"/>
      <c r="TGA2" s="854"/>
      <c r="TGB2" s="854"/>
      <c r="TGC2" s="854"/>
      <c r="TGD2" s="854"/>
      <c r="TGE2" s="854"/>
      <c r="TGF2" s="854"/>
      <c r="TGG2" s="854"/>
      <c r="TGH2" s="854"/>
      <c r="TGI2" s="854"/>
      <c r="TGJ2" s="854"/>
      <c r="TGK2" s="854"/>
      <c r="TGL2" s="854"/>
      <c r="TGM2" s="854"/>
      <c r="TGN2" s="854"/>
      <c r="TGO2" s="854"/>
      <c r="TGP2" s="854"/>
      <c r="TGQ2" s="854"/>
      <c r="TGR2" s="854"/>
      <c r="TGS2" s="854"/>
      <c r="TGT2" s="854"/>
      <c r="TGU2" s="854"/>
      <c r="TGV2" s="854"/>
      <c r="TGW2" s="854"/>
      <c r="TGX2" s="854"/>
      <c r="TGY2" s="854"/>
      <c r="TGZ2" s="854"/>
      <c r="THA2" s="854"/>
      <c r="THB2" s="854"/>
      <c r="THC2" s="854"/>
      <c r="THD2" s="854"/>
      <c r="THE2" s="854"/>
      <c r="THF2" s="854"/>
      <c r="THG2" s="854"/>
      <c r="THH2" s="854"/>
      <c r="THI2" s="854"/>
      <c r="THJ2" s="854"/>
      <c r="THK2" s="854"/>
      <c r="THL2" s="854"/>
      <c r="THM2" s="854"/>
      <c r="THN2" s="854"/>
      <c r="THO2" s="854"/>
      <c r="THP2" s="854"/>
      <c r="THQ2" s="854"/>
      <c r="THR2" s="854"/>
      <c r="THS2" s="854"/>
      <c r="THT2" s="854"/>
      <c r="THU2" s="854"/>
      <c r="THV2" s="854"/>
      <c r="THW2" s="854"/>
      <c r="THX2" s="854"/>
      <c r="THY2" s="854"/>
      <c r="THZ2" s="854"/>
      <c r="TIA2" s="854"/>
      <c r="TIB2" s="854"/>
      <c r="TIC2" s="854"/>
      <c r="TID2" s="854"/>
      <c r="TIE2" s="854"/>
      <c r="TIF2" s="854"/>
      <c r="TIG2" s="854"/>
      <c r="TIH2" s="854"/>
      <c r="TII2" s="854"/>
      <c r="TIJ2" s="854"/>
      <c r="TIK2" s="854"/>
      <c r="TIL2" s="854"/>
      <c r="TIM2" s="854"/>
      <c r="TIN2" s="854"/>
      <c r="TIO2" s="854"/>
      <c r="TIP2" s="854"/>
      <c r="TIQ2" s="854"/>
      <c r="TIR2" s="854"/>
      <c r="TIS2" s="854"/>
      <c r="TIT2" s="854"/>
      <c r="TIU2" s="854"/>
      <c r="TIV2" s="854"/>
      <c r="TIW2" s="854"/>
      <c r="TIX2" s="854"/>
      <c r="TIY2" s="854"/>
      <c r="TIZ2" s="854"/>
      <c r="TJA2" s="854"/>
      <c r="TJB2" s="854"/>
      <c r="TJC2" s="854"/>
      <c r="TJD2" s="854"/>
      <c r="TJE2" s="854"/>
      <c r="TJF2" s="854"/>
      <c r="TJG2" s="854"/>
      <c r="TJH2" s="854"/>
      <c r="TJI2" s="854"/>
      <c r="TJJ2" s="854"/>
      <c r="TJK2" s="854"/>
      <c r="TJL2" s="854"/>
      <c r="TJM2" s="854"/>
      <c r="TJN2" s="854"/>
      <c r="TJO2" s="854"/>
      <c r="TJP2" s="854"/>
      <c r="TJQ2" s="854"/>
      <c r="TJR2" s="854"/>
      <c r="TJS2" s="854"/>
      <c r="TJT2" s="854"/>
      <c r="TJU2" s="854"/>
      <c r="TJV2" s="854"/>
      <c r="TJW2" s="854"/>
      <c r="TJX2" s="854"/>
      <c r="TJY2" s="854"/>
      <c r="TJZ2" s="854"/>
      <c r="TKA2" s="854"/>
      <c r="TKB2" s="854"/>
      <c r="TKC2" s="854"/>
      <c r="TKD2" s="854"/>
      <c r="TKE2" s="854"/>
      <c r="TKF2" s="854"/>
      <c r="TKG2" s="854"/>
      <c r="TKH2" s="854"/>
      <c r="TKI2" s="854"/>
      <c r="TKJ2" s="854"/>
      <c r="TKK2" s="854"/>
      <c r="TKL2" s="854"/>
      <c r="TKM2" s="854"/>
      <c r="TKN2" s="854"/>
      <c r="TKO2" s="854"/>
      <c r="TKP2" s="854"/>
      <c r="TKQ2" s="854"/>
      <c r="TKR2" s="854"/>
      <c r="TKS2" s="854"/>
      <c r="TKT2" s="854"/>
      <c r="TKU2" s="854"/>
      <c r="TKV2" s="854"/>
      <c r="TKW2" s="854"/>
      <c r="TKX2" s="854"/>
      <c r="TKY2" s="854"/>
      <c r="TKZ2" s="854"/>
      <c r="TLA2" s="854"/>
      <c r="TLB2" s="854"/>
      <c r="TLC2" s="854"/>
      <c r="TLD2" s="854"/>
      <c r="TLE2" s="854"/>
      <c r="TLF2" s="854"/>
      <c r="TLG2" s="854"/>
      <c r="TLH2" s="854"/>
      <c r="TLI2" s="854"/>
      <c r="TLJ2" s="854"/>
      <c r="TLK2" s="854"/>
      <c r="TLL2" s="854"/>
      <c r="TLM2" s="854"/>
      <c r="TLN2" s="854"/>
      <c r="TLO2" s="854"/>
      <c r="TLP2" s="854"/>
      <c r="TLQ2" s="854"/>
      <c r="TLR2" s="854"/>
      <c r="TLS2" s="854"/>
      <c r="TLT2" s="854"/>
      <c r="TLU2" s="854"/>
      <c r="TLV2" s="854"/>
      <c r="TLW2" s="854"/>
      <c r="TLX2" s="854"/>
      <c r="TLY2" s="854"/>
      <c r="TLZ2" s="854"/>
      <c r="TMA2" s="854"/>
      <c r="TMB2" s="854"/>
      <c r="TMC2" s="854"/>
      <c r="TMD2" s="854"/>
      <c r="TME2" s="854"/>
      <c r="TMF2" s="854"/>
      <c r="TMG2" s="854"/>
      <c r="TMH2" s="854"/>
      <c r="TMI2" s="854"/>
      <c r="TMJ2" s="854"/>
      <c r="TMK2" s="854"/>
      <c r="TML2" s="854"/>
      <c r="TMM2" s="854"/>
      <c r="TMN2" s="854"/>
      <c r="TMO2" s="854"/>
      <c r="TMP2" s="854"/>
      <c r="TMQ2" s="854"/>
      <c r="TMR2" s="854"/>
      <c r="TMS2" s="854"/>
      <c r="TMT2" s="854"/>
      <c r="TMU2" s="854"/>
      <c r="TMV2" s="854"/>
      <c r="TMW2" s="854"/>
      <c r="TMX2" s="854"/>
      <c r="TMY2" s="854"/>
      <c r="TMZ2" s="854"/>
      <c r="TNA2" s="854"/>
      <c r="TNB2" s="854"/>
      <c r="TNC2" s="854"/>
      <c r="TND2" s="854"/>
      <c r="TNE2" s="854"/>
      <c r="TNF2" s="854"/>
      <c r="TNG2" s="854"/>
      <c r="TNH2" s="854"/>
      <c r="TNI2" s="854"/>
      <c r="TNJ2" s="854"/>
      <c r="TNK2" s="854"/>
      <c r="TNL2" s="854"/>
      <c r="TNM2" s="854"/>
      <c r="TNN2" s="854"/>
      <c r="TNO2" s="854"/>
      <c r="TNP2" s="854"/>
      <c r="TNQ2" s="854"/>
      <c r="TNR2" s="854"/>
      <c r="TNS2" s="854"/>
      <c r="TNT2" s="854"/>
      <c r="TNU2" s="854"/>
      <c r="TNV2" s="854"/>
      <c r="TNW2" s="854"/>
      <c r="TNX2" s="854"/>
      <c r="TNY2" s="854"/>
      <c r="TNZ2" s="854"/>
      <c r="TOA2" s="854"/>
      <c r="TOB2" s="854"/>
      <c r="TOC2" s="854"/>
      <c r="TOD2" s="854"/>
      <c r="TOE2" s="854"/>
      <c r="TOF2" s="854"/>
      <c r="TOG2" s="854"/>
      <c r="TOH2" s="854"/>
      <c r="TOI2" s="854"/>
      <c r="TOJ2" s="854"/>
      <c r="TOK2" s="854"/>
      <c r="TOL2" s="854"/>
      <c r="TOM2" s="854"/>
      <c r="TON2" s="854"/>
      <c r="TOO2" s="854"/>
      <c r="TOP2" s="854"/>
      <c r="TOQ2" s="854"/>
      <c r="TOR2" s="854"/>
      <c r="TOS2" s="854"/>
      <c r="TOT2" s="854"/>
      <c r="TOU2" s="854"/>
      <c r="TOV2" s="854"/>
      <c r="TOW2" s="854"/>
      <c r="TOX2" s="854"/>
      <c r="TOY2" s="854"/>
      <c r="TOZ2" s="854"/>
      <c r="TPA2" s="854"/>
      <c r="TPB2" s="854"/>
      <c r="TPC2" s="854"/>
      <c r="TPD2" s="854"/>
      <c r="TPE2" s="854"/>
      <c r="TPF2" s="854"/>
      <c r="TPG2" s="854"/>
      <c r="TPH2" s="854"/>
      <c r="TPI2" s="854"/>
      <c r="TPJ2" s="854"/>
      <c r="TPK2" s="854"/>
      <c r="TPL2" s="854"/>
      <c r="TPM2" s="854"/>
      <c r="TPN2" s="854"/>
      <c r="TPO2" s="854"/>
      <c r="TPP2" s="854"/>
      <c r="TPQ2" s="854"/>
      <c r="TPR2" s="854"/>
      <c r="TPS2" s="854"/>
      <c r="TPT2" s="854"/>
      <c r="TPU2" s="854"/>
      <c r="TPV2" s="854"/>
      <c r="TPW2" s="854"/>
      <c r="TPX2" s="854"/>
      <c r="TPY2" s="854"/>
      <c r="TPZ2" s="854"/>
      <c r="TQA2" s="854"/>
      <c r="TQB2" s="854"/>
      <c r="TQC2" s="854"/>
      <c r="TQD2" s="854"/>
      <c r="TQE2" s="854"/>
      <c r="TQF2" s="854"/>
      <c r="TQG2" s="854"/>
      <c r="TQH2" s="854"/>
      <c r="TQI2" s="854"/>
      <c r="TQJ2" s="854"/>
      <c r="TQK2" s="854"/>
      <c r="TQL2" s="854"/>
      <c r="TQM2" s="854"/>
      <c r="TQN2" s="854"/>
      <c r="TQO2" s="854"/>
      <c r="TQP2" s="854"/>
      <c r="TQQ2" s="854"/>
      <c r="TQR2" s="854"/>
      <c r="TQS2" s="854"/>
      <c r="TQT2" s="854"/>
      <c r="TQU2" s="854"/>
      <c r="TQV2" s="854"/>
      <c r="TQW2" s="854"/>
      <c r="TQX2" s="854"/>
      <c r="TQY2" s="854"/>
      <c r="TQZ2" s="854"/>
      <c r="TRA2" s="854"/>
      <c r="TRB2" s="854"/>
      <c r="TRC2" s="854"/>
      <c r="TRD2" s="854"/>
      <c r="TRE2" s="854"/>
      <c r="TRF2" s="854"/>
      <c r="TRG2" s="854"/>
      <c r="TRH2" s="854"/>
      <c r="TRI2" s="854"/>
      <c r="TRJ2" s="854"/>
      <c r="TRK2" s="854"/>
      <c r="TRL2" s="854"/>
      <c r="TRM2" s="854"/>
      <c r="TRN2" s="854"/>
      <c r="TRO2" s="854"/>
      <c r="TRP2" s="854"/>
      <c r="TRQ2" s="854"/>
      <c r="TRR2" s="854"/>
      <c r="TRS2" s="854"/>
      <c r="TRT2" s="854"/>
      <c r="TRU2" s="854"/>
      <c r="TRV2" s="854"/>
      <c r="TRW2" s="854"/>
      <c r="TRX2" s="854"/>
      <c r="TRY2" s="854"/>
      <c r="TRZ2" s="854"/>
      <c r="TSA2" s="854"/>
      <c r="TSB2" s="854"/>
      <c r="TSC2" s="854"/>
      <c r="TSD2" s="854"/>
      <c r="TSE2" s="854"/>
      <c r="TSF2" s="854"/>
      <c r="TSG2" s="854"/>
      <c r="TSH2" s="854"/>
      <c r="TSI2" s="854"/>
      <c r="TSJ2" s="854"/>
      <c r="TSK2" s="854"/>
      <c r="TSL2" s="854"/>
      <c r="TSM2" s="854"/>
      <c r="TSN2" s="854"/>
      <c r="TSO2" s="854"/>
      <c r="TSP2" s="854"/>
      <c r="TSQ2" s="854"/>
      <c r="TSR2" s="854"/>
      <c r="TSS2" s="854"/>
      <c r="TST2" s="854"/>
      <c r="TSU2" s="854"/>
      <c r="TSV2" s="854"/>
      <c r="TSW2" s="854"/>
      <c r="TSX2" s="854"/>
      <c r="TSY2" s="854"/>
      <c r="TSZ2" s="854"/>
      <c r="TTA2" s="854"/>
      <c r="TTB2" s="854"/>
      <c r="TTC2" s="854"/>
      <c r="TTD2" s="854"/>
      <c r="TTE2" s="854"/>
      <c r="TTF2" s="854"/>
      <c r="TTG2" s="854"/>
      <c r="TTH2" s="854"/>
      <c r="TTI2" s="854"/>
      <c r="TTJ2" s="854"/>
      <c r="TTK2" s="854"/>
      <c r="TTL2" s="854"/>
      <c r="TTM2" s="854"/>
      <c r="TTN2" s="854"/>
      <c r="TTO2" s="854"/>
      <c r="TTP2" s="854"/>
      <c r="TTQ2" s="854"/>
      <c r="TTR2" s="854"/>
      <c r="TTS2" s="854"/>
      <c r="TTT2" s="854"/>
      <c r="TTU2" s="854"/>
      <c r="TTV2" s="854"/>
      <c r="TTW2" s="854"/>
      <c r="TTX2" s="854"/>
      <c r="TTY2" s="854"/>
      <c r="TTZ2" s="854"/>
      <c r="TUA2" s="854"/>
      <c r="TUB2" s="854"/>
      <c r="TUC2" s="854"/>
      <c r="TUD2" s="854"/>
      <c r="TUE2" s="854"/>
      <c r="TUF2" s="854"/>
      <c r="TUG2" s="854"/>
      <c r="TUH2" s="854"/>
      <c r="TUI2" s="854"/>
      <c r="TUJ2" s="854"/>
      <c r="TUK2" s="854"/>
      <c r="TUL2" s="854"/>
      <c r="TUM2" s="854"/>
      <c r="TUN2" s="854"/>
      <c r="TUO2" s="854"/>
      <c r="TUP2" s="854"/>
      <c r="TUQ2" s="854"/>
      <c r="TUR2" s="854"/>
      <c r="TUS2" s="854"/>
      <c r="TUT2" s="854"/>
      <c r="TUU2" s="854"/>
      <c r="TUV2" s="854"/>
      <c r="TUW2" s="854"/>
      <c r="TUX2" s="854"/>
      <c r="TUY2" s="854"/>
      <c r="TUZ2" s="854"/>
      <c r="TVA2" s="854"/>
      <c r="TVB2" s="854"/>
      <c r="TVC2" s="854"/>
      <c r="TVD2" s="854"/>
      <c r="TVE2" s="854"/>
      <c r="TVF2" s="854"/>
      <c r="TVG2" s="854"/>
      <c r="TVH2" s="854"/>
      <c r="TVI2" s="854"/>
      <c r="TVJ2" s="854"/>
      <c r="TVK2" s="854"/>
      <c r="TVL2" s="854"/>
      <c r="TVM2" s="854"/>
      <c r="TVN2" s="854"/>
      <c r="TVO2" s="854"/>
      <c r="TVP2" s="854"/>
      <c r="TVQ2" s="854"/>
      <c r="TVR2" s="854"/>
      <c r="TVS2" s="854"/>
      <c r="TVT2" s="854"/>
      <c r="TVU2" s="854"/>
      <c r="TVV2" s="854"/>
      <c r="TVW2" s="854"/>
      <c r="TVX2" s="854"/>
      <c r="TVY2" s="854"/>
      <c r="TVZ2" s="854"/>
      <c r="TWA2" s="854"/>
      <c r="TWB2" s="854"/>
      <c r="TWC2" s="854"/>
      <c r="TWD2" s="854"/>
      <c r="TWE2" s="854"/>
      <c r="TWF2" s="854"/>
      <c r="TWG2" s="854"/>
      <c r="TWH2" s="854"/>
      <c r="TWI2" s="854"/>
      <c r="TWJ2" s="854"/>
      <c r="TWK2" s="854"/>
      <c r="TWL2" s="854"/>
      <c r="TWM2" s="854"/>
      <c r="TWN2" s="854"/>
      <c r="TWO2" s="854"/>
      <c r="TWP2" s="854"/>
      <c r="TWQ2" s="854"/>
      <c r="TWR2" s="854"/>
      <c r="TWS2" s="854"/>
      <c r="TWT2" s="854"/>
      <c r="TWU2" s="854"/>
      <c r="TWV2" s="854"/>
      <c r="TWW2" s="854"/>
      <c r="TWX2" s="854"/>
      <c r="TWY2" s="854"/>
      <c r="TWZ2" s="854"/>
      <c r="TXA2" s="854"/>
      <c r="TXB2" s="854"/>
      <c r="TXC2" s="854"/>
      <c r="TXD2" s="854"/>
      <c r="TXE2" s="854"/>
      <c r="TXF2" s="854"/>
      <c r="TXG2" s="854"/>
      <c r="TXH2" s="854"/>
      <c r="TXI2" s="854"/>
      <c r="TXJ2" s="854"/>
      <c r="TXK2" s="854"/>
      <c r="TXL2" s="854"/>
      <c r="TXM2" s="854"/>
      <c r="TXN2" s="854"/>
      <c r="TXO2" s="854"/>
      <c r="TXP2" s="854"/>
      <c r="TXQ2" s="854"/>
      <c r="TXR2" s="854"/>
      <c r="TXS2" s="854"/>
      <c r="TXT2" s="854"/>
      <c r="TXU2" s="854"/>
      <c r="TXV2" s="854"/>
      <c r="TXW2" s="854"/>
      <c r="TXX2" s="854"/>
      <c r="TXY2" s="854"/>
      <c r="TXZ2" s="854"/>
      <c r="TYA2" s="854"/>
      <c r="TYB2" s="854"/>
      <c r="TYC2" s="854"/>
      <c r="TYD2" s="854"/>
      <c r="TYE2" s="854"/>
      <c r="TYF2" s="854"/>
      <c r="TYG2" s="854"/>
      <c r="TYH2" s="854"/>
      <c r="TYI2" s="854"/>
      <c r="TYJ2" s="854"/>
      <c r="TYK2" s="854"/>
      <c r="TYL2" s="854"/>
      <c r="TYM2" s="854"/>
      <c r="TYN2" s="854"/>
      <c r="TYO2" s="854"/>
      <c r="TYP2" s="854"/>
      <c r="TYQ2" s="854"/>
      <c r="TYR2" s="854"/>
      <c r="TYS2" s="854"/>
      <c r="TYT2" s="854"/>
      <c r="TYU2" s="854"/>
      <c r="TYV2" s="854"/>
      <c r="TYW2" s="854"/>
      <c r="TYX2" s="854"/>
      <c r="TYY2" s="854"/>
      <c r="TYZ2" s="854"/>
      <c r="TZA2" s="854"/>
      <c r="TZB2" s="854"/>
      <c r="TZC2" s="854"/>
      <c r="TZD2" s="854"/>
      <c r="TZE2" s="854"/>
      <c r="TZF2" s="854"/>
      <c r="TZG2" s="854"/>
      <c r="TZH2" s="854"/>
      <c r="TZI2" s="854"/>
      <c r="TZJ2" s="854"/>
      <c r="TZK2" s="854"/>
      <c r="TZL2" s="854"/>
      <c r="TZM2" s="854"/>
      <c r="TZN2" s="854"/>
      <c r="TZO2" s="854"/>
      <c r="TZP2" s="854"/>
      <c r="TZQ2" s="854"/>
      <c r="TZR2" s="854"/>
      <c r="TZS2" s="854"/>
      <c r="TZT2" s="854"/>
      <c r="TZU2" s="854"/>
      <c r="TZV2" s="854"/>
      <c r="TZW2" s="854"/>
      <c r="TZX2" s="854"/>
      <c r="TZY2" s="854"/>
      <c r="TZZ2" s="854"/>
      <c r="UAA2" s="854"/>
      <c r="UAB2" s="854"/>
      <c r="UAC2" s="854"/>
      <c r="UAD2" s="854"/>
      <c r="UAE2" s="854"/>
      <c r="UAF2" s="854"/>
      <c r="UAG2" s="854"/>
      <c r="UAH2" s="854"/>
      <c r="UAI2" s="854"/>
      <c r="UAJ2" s="854"/>
      <c r="UAK2" s="854"/>
      <c r="UAL2" s="854"/>
      <c r="UAM2" s="854"/>
      <c r="UAN2" s="854"/>
      <c r="UAO2" s="854"/>
      <c r="UAP2" s="854"/>
      <c r="UAQ2" s="854"/>
      <c r="UAR2" s="854"/>
      <c r="UAS2" s="854"/>
      <c r="UAT2" s="854"/>
      <c r="UAU2" s="854"/>
      <c r="UAV2" s="854"/>
      <c r="UAW2" s="854"/>
      <c r="UAX2" s="854"/>
      <c r="UAY2" s="854"/>
      <c r="UAZ2" s="854"/>
      <c r="UBA2" s="854"/>
      <c r="UBB2" s="854"/>
      <c r="UBC2" s="854"/>
      <c r="UBD2" s="854"/>
      <c r="UBE2" s="854"/>
      <c r="UBF2" s="854"/>
      <c r="UBG2" s="854"/>
      <c r="UBH2" s="854"/>
      <c r="UBI2" s="854"/>
      <c r="UBJ2" s="854"/>
      <c r="UBK2" s="854"/>
      <c r="UBL2" s="854"/>
      <c r="UBM2" s="854"/>
      <c r="UBN2" s="854"/>
      <c r="UBO2" s="854"/>
      <c r="UBP2" s="854"/>
      <c r="UBQ2" s="854"/>
      <c r="UBR2" s="854"/>
      <c r="UBS2" s="854"/>
      <c r="UBT2" s="854"/>
      <c r="UBU2" s="854"/>
      <c r="UBV2" s="854"/>
      <c r="UBW2" s="854"/>
      <c r="UBX2" s="854"/>
      <c r="UBY2" s="854"/>
      <c r="UBZ2" s="854"/>
      <c r="UCA2" s="854"/>
      <c r="UCB2" s="854"/>
      <c r="UCC2" s="854"/>
      <c r="UCD2" s="854"/>
      <c r="UCE2" s="854"/>
      <c r="UCF2" s="854"/>
      <c r="UCG2" s="854"/>
      <c r="UCH2" s="854"/>
      <c r="UCI2" s="854"/>
      <c r="UCJ2" s="854"/>
      <c r="UCK2" s="854"/>
      <c r="UCL2" s="854"/>
      <c r="UCM2" s="854"/>
      <c r="UCN2" s="854"/>
      <c r="UCO2" s="854"/>
      <c r="UCP2" s="854"/>
      <c r="UCQ2" s="854"/>
      <c r="UCR2" s="854"/>
      <c r="UCS2" s="854"/>
      <c r="UCT2" s="854"/>
      <c r="UCU2" s="854"/>
      <c r="UCV2" s="854"/>
      <c r="UCW2" s="854"/>
      <c r="UCX2" s="854"/>
      <c r="UCY2" s="854"/>
      <c r="UCZ2" s="854"/>
      <c r="UDA2" s="854"/>
      <c r="UDB2" s="854"/>
      <c r="UDC2" s="854"/>
      <c r="UDD2" s="854"/>
      <c r="UDE2" s="854"/>
      <c r="UDF2" s="854"/>
      <c r="UDG2" s="854"/>
      <c r="UDH2" s="854"/>
      <c r="UDI2" s="854"/>
      <c r="UDJ2" s="854"/>
      <c r="UDK2" s="854"/>
      <c r="UDL2" s="854"/>
      <c r="UDM2" s="854"/>
      <c r="UDN2" s="854"/>
      <c r="UDO2" s="854"/>
      <c r="UDP2" s="854"/>
      <c r="UDQ2" s="854"/>
      <c r="UDR2" s="854"/>
      <c r="UDS2" s="854"/>
      <c r="UDT2" s="854"/>
      <c r="UDU2" s="854"/>
      <c r="UDV2" s="854"/>
      <c r="UDW2" s="854"/>
      <c r="UDX2" s="854"/>
      <c r="UDY2" s="854"/>
      <c r="UDZ2" s="854"/>
      <c r="UEA2" s="854"/>
      <c r="UEB2" s="854"/>
      <c r="UEC2" s="854"/>
      <c r="UED2" s="854"/>
      <c r="UEE2" s="854"/>
      <c r="UEF2" s="854"/>
      <c r="UEG2" s="854"/>
      <c r="UEH2" s="854"/>
      <c r="UEI2" s="854"/>
      <c r="UEJ2" s="854"/>
      <c r="UEK2" s="854"/>
      <c r="UEL2" s="854"/>
      <c r="UEM2" s="854"/>
      <c r="UEN2" s="854"/>
      <c r="UEO2" s="854"/>
      <c r="UEP2" s="854"/>
      <c r="UEQ2" s="854"/>
      <c r="UER2" s="854"/>
      <c r="UES2" s="854"/>
      <c r="UET2" s="854"/>
      <c r="UEU2" s="854"/>
      <c r="UEV2" s="854"/>
      <c r="UEW2" s="854"/>
      <c r="UEX2" s="854"/>
      <c r="UEY2" s="854"/>
      <c r="UEZ2" s="854"/>
      <c r="UFA2" s="854"/>
      <c r="UFB2" s="854"/>
      <c r="UFC2" s="854"/>
      <c r="UFD2" s="854"/>
      <c r="UFE2" s="854"/>
      <c r="UFF2" s="854"/>
      <c r="UFG2" s="854"/>
      <c r="UFH2" s="854"/>
      <c r="UFI2" s="854"/>
      <c r="UFJ2" s="854"/>
      <c r="UFK2" s="854"/>
      <c r="UFL2" s="854"/>
      <c r="UFM2" s="854"/>
      <c r="UFN2" s="854"/>
      <c r="UFO2" s="854"/>
      <c r="UFP2" s="854"/>
      <c r="UFQ2" s="854"/>
      <c r="UFR2" s="854"/>
      <c r="UFS2" s="854"/>
      <c r="UFT2" s="854"/>
      <c r="UFU2" s="854"/>
      <c r="UFV2" s="854"/>
      <c r="UFW2" s="854"/>
      <c r="UFX2" s="854"/>
      <c r="UFY2" s="854"/>
      <c r="UFZ2" s="854"/>
      <c r="UGA2" s="854"/>
      <c r="UGB2" s="854"/>
      <c r="UGC2" s="854"/>
      <c r="UGD2" s="854"/>
      <c r="UGE2" s="854"/>
      <c r="UGF2" s="854"/>
      <c r="UGG2" s="854"/>
      <c r="UGH2" s="854"/>
      <c r="UGI2" s="854"/>
      <c r="UGJ2" s="854"/>
      <c r="UGK2" s="854"/>
      <c r="UGL2" s="854"/>
      <c r="UGM2" s="854"/>
      <c r="UGN2" s="854"/>
      <c r="UGO2" s="854"/>
      <c r="UGP2" s="854"/>
      <c r="UGQ2" s="854"/>
      <c r="UGR2" s="854"/>
      <c r="UGS2" s="854"/>
      <c r="UGT2" s="854"/>
      <c r="UGU2" s="854"/>
      <c r="UGV2" s="854"/>
      <c r="UGW2" s="854"/>
      <c r="UGX2" s="854"/>
      <c r="UGY2" s="854"/>
      <c r="UGZ2" s="854"/>
      <c r="UHA2" s="854"/>
      <c r="UHB2" s="854"/>
      <c r="UHC2" s="854"/>
      <c r="UHD2" s="854"/>
      <c r="UHE2" s="854"/>
      <c r="UHF2" s="854"/>
      <c r="UHG2" s="854"/>
      <c r="UHH2" s="854"/>
      <c r="UHI2" s="854"/>
      <c r="UHJ2" s="854"/>
      <c r="UHK2" s="854"/>
      <c r="UHL2" s="854"/>
      <c r="UHM2" s="854"/>
      <c r="UHN2" s="854"/>
      <c r="UHO2" s="854"/>
      <c r="UHP2" s="854"/>
      <c r="UHQ2" s="854"/>
      <c r="UHR2" s="854"/>
      <c r="UHS2" s="854"/>
      <c r="UHT2" s="854"/>
      <c r="UHU2" s="854"/>
      <c r="UHV2" s="854"/>
      <c r="UHW2" s="854"/>
      <c r="UHX2" s="854"/>
      <c r="UHY2" s="854"/>
      <c r="UHZ2" s="854"/>
      <c r="UIA2" s="854"/>
      <c r="UIB2" s="854"/>
      <c r="UIC2" s="854"/>
      <c r="UID2" s="854"/>
      <c r="UIE2" s="854"/>
      <c r="UIF2" s="854"/>
      <c r="UIG2" s="854"/>
      <c r="UIH2" s="854"/>
      <c r="UII2" s="854"/>
      <c r="UIJ2" s="854"/>
      <c r="UIK2" s="854"/>
      <c r="UIL2" s="854"/>
      <c r="UIM2" s="854"/>
      <c r="UIN2" s="854"/>
      <c r="UIO2" s="854"/>
      <c r="UIP2" s="854"/>
      <c r="UIQ2" s="854"/>
      <c r="UIR2" s="854"/>
      <c r="UIS2" s="854"/>
      <c r="UIT2" s="854"/>
      <c r="UIU2" s="854"/>
      <c r="UIV2" s="854"/>
      <c r="UIW2" s="854"/>
      <c r="UIX2" s="854"/>
      <c r="UIY2" s="854"/>
      <c r="UIZ2" s="854"/>
      <c r="UJA2" s="854"/>
      <c r="UJB2" s="854"/>
      <c r="UJC2" s="854"/>
      <c r="UJD2" s="854"/>
      <c r="UJE2" s="854"/>
      <c r="UJF2" s="854"/>
      <c r="UJG2" s="854"/>
      <c r="UJH2" s="854"/>
      <c r="UJI2" s="854"/>
      <c r="UJJ2" s="854"/>
      <c r="UJK2" s="854"/>
      <c r="UJL2" s="854"/>
      <c r="UJM2" s="854"/>
      <c r="UJN2" s="854"/>
      <c r="UJO2" s="854"/>
      <c r="UJP2" s="854"/>
      <c r="UJQ2" s="854"/>
      <c r="UJR2" s="854"/>
      <c r="UJS2" s="854"/>
      <c r="UJT2" s="854"/>
      <c r="UJU2" s="854"/>
      <c r="UJV2" s="854"/>
      <c r="UJW2" s="854"/>
      <c r="UJX2" s="854"/>
      <c r="UJY2" s="854"/>
      <c r="UJZ2" s="854"/>
      <c r="UKA2" s="854"/>
      <c r="UKB2" s="854"/>
      <c r="UKC2" s="854"/>
      <c r="UKD2" s="854"/>
      <c r="UKE2" s="854"/>
      <c r="UKF2" s="854"/>
      <c r="UKG2" s="854"/>
      <c r="UKH2" s="854"/>
      <c r="UKI2" s="854"/>
      <c r="UKJ2" s="854"/>
      <c r="UKK2" s="854"/>
      <c r="UKL2" s="854"/>
      <c r="UKM2" s="854"/>
      <c r="UKN2" s="854"/>
      <c r="UKO2" s="854"/>
      <c r="UKP2" s="854"/>
      <c r="UKQ2" s="854"/>
      <c r="UKR2" s="854"/>
      <c r="UKS2" s="854"/>
      <c r="UKT2" s="854"/>
      <c r="UKU2" s="854"/>
      <c r="UKV2" s="854"/>
      <c r="UKW2" s="854"/>
      <c r="UKX2" s="854"/>
      <c r="UKY2" s="854"/>
      <c r="UKZ2" s="854"/>
      <c r="ULA2" s="854"/>
      <c r="ULB2" s="854"/>
      <c r="ULC2" s="854"/>
      <c r="ULD2" s="854"/>
      <c r="ULE2" s="854"/>
      <c r="ULF2" s="854"/>
      <c r="ULG2" s="854"/>
      <c r="ULH2" s="854"/>
      <c r="ULI2" s="854"/>
      <c r="ULJ2" s="854"/>
      <c r="ULK2" s="854"/>
      <c r="ULL2" s="854"/>
      <c r="ULM2" s="854"/>
      <c r="ULN2" s="854"/>
      <c r="ULO2" s="854"/>
      <c r="ULP2" s="854"/>
      <c r="ULQ2" s="854"/>
      <c r="ULR2" s="854"/>
      <c r="ULS2" s="854"/>
      <c r="ULT2" s="854"/>
      <c r="ULU2" s="854"/>
      <c r="ULV2" s="854"/>
      <c r="ULW2" s="854"/>
      <c r="ULX2" s="854"/>
      <c r="ULY2" s="854"/>
      <c r="ULZ2" s="854"/>
      <c r="UMA2" s="854"/>
      <c r="UMB2" s="854"/>
      <c r="UMC2" s="854"/>
      <c r="UMD2" s="854"/>
      <c r="UME2" s="854"/>
      <c r="UMF2" s="854"/>
      <c r="UMG2" s="854"/>
      <c r="UMH2" s="854"/>
      <c r="UMI2" s="854"/>
      <c r="UMJ2" s="854"/>
      <c r="UMK2" s="854"/>
      <c r="UML2" s="854"/>
      <c r="UMM2" s="854"/>
      <c r="UMN2" s="854"/>
      <c r="UMO2" s="854"/>
      <c r="UMP2" s="854"/>
      <c r="UMQ2" s="854"/>
      <c r="UMR2" s="854"/>
      <c r="UMS2" s="854"/>
      <c r="UMT2" s="854"/>
      <c r="UMU2" s="854"/>
      <c r="UMV2" s="854"/>
      <c r="UMW2" s="854"/>
      <c r="UMX2" s="854"/>
      <c r="UMY2" s="854"/>
      <c r="UMZ2" s="854"/>
      <c r="UNA2" s="854"/>
      <c r="UNB2" s="854"/>
      <c r="UNC2" s="854"/>
      <c r="UND2" s="854"/>
      <c r="UNE2" s="854"/>
      <c r="UNF2" s="854"/>
      <c r="UNG2" s="854"/>
      <c r="UNH2" s="854"/>
      <c r="UNI2" s="854"/>
      <c r="UNJ2" s="854"/>
      <c r="UNK2" s="854"/>
      <c r="UNL2" s="854"/>
      <c r="UNM2" s="854"/>
      <c r="UNN2" s="854"/>
      <c r="UNO2" s="854"/>
      <c r="UNP2" s="854"/>
      <c r="UNQ2" s="854"/>
      <c r="UNR2" s="854"/>
      <c r="UNS2" s="854"/>
      <c r="UNT2" s="854"/>
      <c r="UNU2" s="854"/>
      <c r="UNV2" s="854"/>
      <c r="UNW2" s="854"/>
      <c r="UNX2" s="854"/>
      <c r="UNY2" s="854"/>
      <c r="UNZ2" s="854"/>
      <c r="UOA2" s="854"/>
      <c r="UOB2" s="854"/>
      <c r="UOC2" s="854"/>
      <c r="UOD2" s="854"/>
      <c r="UOE2" s="854"/>
      <c r="UOF2" s="854"/>
      <c r="UOG2" s="854"/>
      <c r="UOH2" s="854"/>
      <c r="UOI2" s="854"/>
      <c r="UOJ2" s="854"/>
      <c r="UOK2" s="854"/>
      <c r="UOL2" s="854"/>
      <c r="UOM2" s="854"/>
      <c r="UON2" s="854"/>
      <c r="UOO2" s="854"/>
      <c r="UOP2" s="854"/>
      <c r="UOQ2" s="854"/>
      <c r="UOR2" s="854"/>
      <c r="UOS2" s="854"/>
      <c r="UOT2" s="854"/>
      <c r="UOU2" s="854"/>
      <c r="UOV2" s="854"/>
      <c r="UOW2" s="854"/>
      <c r="UOX2" s="854"/>
      <c r="UOY2" s="854"/>
      <c r="UOZ2" s="854"/>
      <c r="UPA2" s="854"/>
      <c r="UPB2" s="854"/>
      <c r="UPC2" s="854"/>
      <c r="UPD2" s="854"/>
      <c r="UPE2" s="854"/>
      <c r="UPF2" s="854"/>
      <c r="UPG2" s="854"/>
      <c r="UPH2" s="854"/>
      <c r="UPI2" s="854"/>
      <c r="UPJ2" s="854"/>
      <c r="UPK2" s="854"/>
      <c r="UPL2" s="854"/>
      <c r="UPM2" s="854"/>
      <c r="UPN2" s="854"/>
      <c r="UPO2" s="854"/>
      <c r="UPP2" s="854"/>
      <c r="UPQ2" s="854"/>
      <c r="UPR2" s="854"/>
      <c r="UPS2" s="854"/>
      <c r="UPT2" s="854"/>
      <c r="UPU2" s="854"/>
      <c r="UPV2" s="854"/>
      <c r="UPW2" s="854"/>
      <c r="UPX2" s="854"/>
      <c r="UPY2" s="854"/>
      <c r="UPZ2" s="854"/>
      <c r="UQA2" s="854"/>
      <c r="UQB2" s="854"/>
      <c r="UQC2" s="854"/>
      <c r="UQD2" s="854"/>
      <c r="UQE2" s="854"/>
      <c r="UQF2" s="854"/>
      <c r="UQG2" s="854"/>
      <c r="UQH2" s="854"/>
      <c r="UQI2" s="854"/>
      <c r="UQJ2" s="854"/>
      <c r="UQK2" s="854"/>
      <c r="UQL2" s="854"/>
      <c r="UQM2" s="854"/>
      <c r="UQN2" s="854"/>
      <c r="UQO2" s="854"/>
      <c r="UQP2" s="854"/>
      <c r="UQQ2" s="854"/>
      <c r="UQR2" s="854"/>
      <c r="UQS2" s="854"/>
      <c r="UQT2" s="854"/>
      <c r="UQU2" s="854"/>
      <c r="UQV2" s="854"/>
      <c r="UQW2" s="854"/>
      <c r="UQX2" s="854"/>
      <c r="UQY2" s="854"/>
      <c r="UQZ2" s="854"/>
      <c r="URA2" s="854"/>
      <c r="URB2" s="854"/>
      <c r="URC2" s="854"/>
      <c r="URD2" s="854"/>
      <c r="URE2" s="854"/>
      <c r="URF2" s="854"/>
      <c r="URG2" s="854"/>
      <c r="URH2" s="854"/>
      <c r="URI2" s="854"/>
      <c r="URJ2" s="854"/>
      <c r="URK2" s="854"/>
      <c r="URL2" s="854"/>
      <c r="URM2" s="854"/>
      <c r="URN2" s="854"/>
      <c r="URO2" s="854"/>
      <c r="URP2" s="854"/>
      <c r="URQ2" s="854"/>
      <c r="URR2" s="854"/>
      <c r="URS2" s="854"/>
      <c r="URT2" s="854"/>
      <c r="URU2" s="854"/>
      <c r="URV2" s="854"/>
      <c r="URW2" s="854"/>
      <c r="URX2" s="854"/>
      <c r="URY2" s="854"/>
      <c r="URZ2" s="854"/>
      <c r="USA2" s="854"/>
      <c r="USB2" s="854"/>
      <c r="USC2" s="854"/>
      <c r="USD2" s="854"/>
      <c r="USE2" s="854"/>
      <c r="USF2" s="854"/>
      <c r="USG2" s="854"/>
      <c r="USH2" s="854"/>
      <c r="USI2" s="854"/>
      <c r="USJ2" s="854"/>
      <c r="USK2" s="854"/>
      <c r="USL2" s="854"/>
      <c r="USM2" s="854"/>
      <c r="USN2" s="854"/>
      <c r="USO2" s="854"/>
      <c r="USP2" s="854"/>
      <c r="USQ2" s="854"/>
      <c r="USR2" s="854"/>
      <c r="USS2" s="854"/>
      <c r="UST2" s="854"/>
      <c r="USU2" s="854"/>
      <c r="USV2" s="854"/>
      <c r="USW2" s="854"/>
      <c r="USX2" s="854"/>
      <c r="USY2" s="854"/>
      <c r="USZ2" s="854"/>
      <c r="UTA2" s="854"/>
      <c r="UTB2" s="854"/>
      <c r="UTC2" s="854"/>
      <c r="UTD2" s="854"/>
      <c r="UTE2" s="854"/>
      <c r="UTF2" s="854"/>
      <c r="UTG2" s="854"/>
      <c r="UTH2" s="854"/>
      <c r="UTI2" s="854"/>
      <c r="UTJ2" s="854"/>
      <c r="UTK2" s="854"/>
      <c r="UTL2" s="854"/>
      <c r="UTM2" s="854"/>
      <c r="UTN2" s="854"/>
      <c r="UTO2" s="854"/>
      <c r="UTP2" s="854"/>
      <c r="UTQ2" s="854"/>
      <c r="UTR2" s="854"/>
      <c r="UTS2" s="854"/>
      <c r="UTT2" s="854"/>
      <c r="UTU2" s="854"/>
      <c r="UTV2" s="854"/>
      <c r="UTW2" s="854"/>
      <c r="UTX2" s="854"/>
      <c r="UTY2" s="854"/>
      <c r="UTZ2" s="854"/>
      <c r="UUA2" s="854"/>
      <c r="UUB2" s="854"/>
      <c r="UUC2" s="854"/>
      <c r="UUD2" s="854"/>
      <c r="UUE2" s="854"/>
      <c r="UUF2" s="854"/>
      <c r="UUG2" s="854"/>
      <c r="UUH2" s="854"/>
      <c r="UUI2" s="854"/>
      <c r="UUJ2" s="854"/>
      <c r="UUK2" s="854"/>
      <c r="UUL2" s="854"/>
      <c r="UUM2" s="854"/>
      <c r="UUN2" s="854"/>
      <c r="UUO2" s="854"/>
      <c r="UUP2" s="854"/>
      <c r="UUQ2" s="854"/>
      <c r="UUR2" s="854"/>
      <c r="UUS2" s="854"/>
      <c r="UUT2" s="854"/>
      <c r="UUU2" s="854"/>
      <c r="UUV2" s="854"/>
      <c r="UUW2" s="854"/>
      <c r="UUX2" s="854"/>
      <c r="UUY2" s="854"/>
      <c r="UUZ2" s="854"/>
      <c r="UVA2" s="854"/>
      <c r="UVB2" s="854"/>
      <c r="UVC2" s="854"/>
      <c r="UVD2" s="854"/>
      <c r="UVE2" s="854"/>
      <c r="UVF2" s="854"/>
      <c r="UVG2" s="854"/>
      <c r="UVH2" s="854"/>
      <c r="UVI2" s="854"/>
      <c r="UVJ2" s="854"/>
      <c r="UVK2" s="854"/>
      <c r="UVL2" s="854"/>
      <c r="UVM2" s="854"/>
      <c r="UVN2" s="854"/>
      <c r="UVO2" s="854"/>
      <c r="UVP2" s="854"/>
      <c r="UVQ2" s="854"/>
      <c r="UVR2" s="854"/>
      <c r="UVS2" s="854"/>
      <c r="UVT2" s="854"/>
      <c r="UVU2" s="854"/>
      <c r="UVV2" s="854"/>
      <c r="UVW2" s="854"/>
      <c r="UVX2" s="854"/>
      <c r="UVY2" s="854"/>
      <c r="UVZ2" s="854"/>
      <c r="UWA2" s="854"/>
      <c r="UWB2" s="854"/>
      <c r="UWC2" s="854"/>
      <c r="UWD2" s="854"/>
      <c r="UWE2" s="854"/>
      <c r="UWF2" s="854"/>
      <c r="UWG2" s="854"/>
      <c r="UWH2" s="854"/>
      <c r="UWI2" s="854"/>
      <c r="UWJ2" s="854"/>
      <c r="UWK2" s="854"/>
      <c r="UWL2" s="854"/>
      <c r="UWM2" s="854"/>
      <c r="UWN2" s="854"/>
      <c r="UWO2" s="854"/>
      <c r="UWP2" s="854"/>
      <c r="UWQ2" s="854"/>
      <c r="UWR2" s="854"/>
      <c r="UWS2" s="854"/>
      <c r="UWT2" s="854"/>
      <c r="UWU2" s="854"/>
      <c r="UWV2" s="854"/>
      <c r="UWW2" s="854"/>
      <c r="UWX2" s="854"/>
      <c r="UWY2" s="854"/>
      <c r="UWZ2" s="854"/>
      <c r="UXA2" s="854"/>
      <c r="UXB2" s="854"/>
      <c r="UXC2" s="854"/>
      <c r="UXD2" s="854"/>
      <c r="UXE2" s="854"/>
      <c r="UXF2" s="854"/>
      <c r="UXG2" s="854"/>
      <c r="UXH2" s="854"/>
      <c r="UXI2" s="854"/>
      <c r="UXJ2" s="854"/>
      <c r="UXK2" s="854"/>
      <c r="UXL2" s="854"/>
      <c r="UXM2" s="854"/>
      <c r="UXN2" s="854"/>
      <c r="UXO2" s="854"/>
      <c r="UXP2" s="854"/>
      <c r="UXQ2" s="854"/>
      <c r="UXR2" s="854"/>
      <c r="UXS2" s="854"/>
      <c r="UXT2" s="854"/>
      <c r="UXU2" s="854"/>
      <c r="UXV2" s="854"/>
      <c r="UXW2" s="854"/>
      <c r="UXX2" s="854"/>
      <c r="UXY2" s="854"/>
      <c r="UXZ2" s="854"/>
      <c r="UYA2" s="854"/>
      <c r="UYB2" s="854"/>
      <c r="UYC2" s="854"/>
      <c r="UYD2" s="854"/>
      <c r="UYE2" s="854"/>
      <c r="UYF2" s="854"/>
      <c r="UYG2" s="854"/>
      <c r="UYH2" s="854"/>
      <c r="UYI2" s="854"/>
      <c r="UYJ2" s="854"/>
      <c r="UYK2" s="854"/>
      <c r="UYL2" s="854"/>
      <c r="UYM2" s="854"/>
      <c r="UYN2" s="854"/>
      <c r="UYO2" s="854"/>
      <c r="UYP2" s="854"/>
      <c r="UYQ2" s="854"/>
      <c r="UYR2" s="854"/>
      <c r="UYS2" s="854"/>
      <c r="UYT2" s="854"/>
      <c r="UYU2" s="854"/>
      <c r="UYV2" s="854"/>
      <c r="UYW2" s="854"/>
      <c r="UYX2" s="854"/>
      <c r="UYY2" s="854"/>
      <c r="UYZ2" s="854"/>
      <c r="UZA2" s="854"/>
      <c r="UZB2" s="854"/>
      <c r="UZC2" s="854"/>
      <c r="UZD2" s="854"/>
      <c r="UZE2" s="854"/>
      <c r="UZF2" s="854"/>
      <c r="UZG2" s="854"/>
      <c r="UZH2" s="854"/>
      <c r="UZI2" s="854"/>
      <c r="UZJ2" s="854"/>
      <c r="UZK2" s="854"/>
      <c r="UZL2" s="854"/>
      <c r="UZM2" s="854"/>
      <c r="UZN2" s="854"/>
      <c r="UZO2" s="854"/>
      <c r="UZP2" s="854"/>
      <c r="UZQ2" s="854"/>
      <c r="UZR2" s="854"/>
      <c r="UZS2" s="854"/>
      <c r="UZT2" s="854"/>
      <c r="UZU2" s="854"/>
      <c r="UZV2" s="854"/>
      <c r="UZW2" s="854"/>
      <c r="UZX2" s="854"/>
      <c r="UZY2" s="854"/>
      <c r="UZZ2" s="854"/>
      <c r="VAA2" s="854"/>
      <c r="VAB2" s="854"/>
      <c r="VAC2" s="854"/>
      <c r="VAD2" s="854"/>
      <c r="VAE2" s="854"/>
      <c r="VAF2" s="854"/>
      <c r="VAG2" s="854"/>
      <c r="VAH2" s="854"/>
      <c r="VAI2" s="854"/>
      <c r="VAJ2" s="854"/>
      <c r="VAK2" s="854"/>
      <c r="VAL2" s="854"/>
      <c r="VAM2" s="854"/>
      <c r="VAN2" s="854"/>
      <c r="VAO2" s="854"/>
      <c r="VAP2" s="854"/>
      <c r="VAQ2" s="854"/>
      <c r="VAR2" s="854"/>
      <c r="VAS2" s="854"/>
      <c r="VAT2" s="854"/>
      <c r="VAU2" s="854"/>
      <c r="VAV2" s="854"/>
      <c r="VAW2" s="854"/>
      <c r="VAX2" s="854"/>
      <c r="VAY2" s="854"/>
      <c r="VAZ2" s="854"/>
      <c r="VBA2" s="854"/>
      <c r="VBB2" s="854"/>
      <c r="VBC2" s="854"/>
      <c r="VBD2" s="854"/>
      <c r="VBE2" s="854"/>
      <c r="VBF2" s="854"/>
      <c r="VBG2" s="854"/>
      <c r="VBH2" s="854"/>
      <c r="VBI2" s="854"/>
      <c r="VBJ2" s="854"/>
      <c r="VBK2" s="854"/>
      <c r="VBL2" s="854"/>
      <c r="VBM2" s="854"/>
      <c r="VBN2" s="854"/>
      <c r="VBO2" s="854"/>
      <c r="VBP2" s="854"/>
      <c r="VBQ2" s="854"/>
      <c r="VBR2" s="854"/>
      <c r="VBS2" s="854"/>
      <c r="VBT2" s="854"/>
      <c r="VBU2" s="854"/>
      <c r="VBV2" s="854"/>
      <c r="VBW2" s="854"/>
      <c r="VBX2" s="854"/>
      <c r="VBY2" s="854"/>
      <c r="VBZ2" s="854"/>
      <c r="VCA2" s="854"/>
      <c r="VCB2" s="854"/>
      <c r="VCC2" s="854"/>
      <c r="VCD2" s="854"/>
      <c r="VCE2" s="854"/>
      <c r="VCF2" s="854"/>
      <c r="VCG2" s="854"/>
      <c r="VCH2" s="854"/>
      <c r="VCI2" s="854"/>
      <c r="VCJ2" s="854"/>
      <c r="VCK2" s="854"/>
      <c r="VCL2" s="854"/>
      <c r="VCM2" s="854"/>
      <c r="VCN2" s="854"/>
      <c r="VCO2" s="854"/>
      <c r="VCP2" s="854"/>
      <c r="VCQ2" s="854"/>
      <c r="VCR2" s="854"/>
      <c r="VCS2" s="854"/>
      <c r="VCT2" s="854"/>
      <c r="VCU2" s="854"/>
      <c r="VCV2" s="854"/>
      <c r="VCW2" s="854"/>
      <c r="VCX2" s="854"/>
      <c r="VCY2" s="854"/>
      <c r="VCZ2" s="854"/>
      <c r="VDA2" s="854"/>
      <c r="VDB2" s="854"/>
      <c r="VDC2" s="854"/>
      <c r="VDD2" s="854"/>
      <c r="VDE2" s="854"/>
      <c r="VDF2" s="854"/>
      <c r="VDG2" s="854"/>
      <c r="VDH2" s="854"/>
      <c r="VDI2" s="854"/>
      <c r="VDJ2" s="854"/>
      <c r="VDK2" s="854"/>
      <c r="VDL2" s="854"/>
      <c r="VDM2" s="854"/>
      <c r="VDN2" s="854"/>
      <c r="VDO2" s="854"/>
      <c r="VDP2" s="854"/>
      <c r="VDQ2" s="854"/>
      <c r="VDR2" s="854"/>
      <c r="VDS2" s="854"/>
      <c r="VDT2" s="854"/>
      <c r="VDU2" s="854"/>
      <c r="VDV2" s="854"/>
      <c r="VDW2" s="854"/>
      <c r="VDX2" s="854"/>
      <c r="VDY2" s="854"/>
      <c r="VDZ2" s="854"/>
      <c r="VEA2" s="854"/>
      <c r="VEB2" s="854"/>
      <c r="VEC2" s="854"/>
      <c r="VED2" s="854"/>
      <c r="VEE2" s="854"/>
      <c r="VEF2" s="854"/>
      <c r="VEG2" s="854"/>
      <c r="VEH2" s="854"/>
      <c r="VEI2" s="854"/>
      <c r="VEJ2" s="854"/>
      <c r="VEK2" s="854"/>
      <c r="VEL2" s="854"/>
      <c r="VEM2" s="854"/>
      <c r="VEN2" s="854"/>
      <c r="VEO2" s="854"/>
      <c r="VEP2" s="854"/>
      <c r="VEQ2" s="854"/>
      <c r="VER2" s="854"/>
      <c r="VES2" s="854"/>
      <c r="VET2" s="854"/>
      <c r="VEU2" s="854"/>
      <c r="VEV2" s="854"/>
      <c r="VEW2" s="854"/>
      <c r="VEX2" s="854"/>
      <c r="VEY2" s="854"/>
      <c r="VEZ2" s="854"/>
      <c r="VFA2" s="854"/>
      <c r="VFB2" s="854"/>
      <c r="VFC2" s="854"/>
      <c r="VFD2" s="854"/>
      <c r="VFE2" s="854"/>
      <c r="VFF2" s="854"/>
      <c r="VFG2" s="854"/>
      <c r="VFH2" s="854"/>
      <c r="VFI2" s="854"/>
      <c r="VFJ2" s="854"/>
      <c r="VFK2" s="854"/>
      <c r="VFL2" s="854"/>
      <c r="VFM2" s="854"/>
      <c r="VFN2" s="854"/>
      <c r="VFO2" s="854"/>
      <c r="VFP2" s="854"/>
      <c r="VFQ2" s="854"/>
      <c r="VFR2" s="854"/>
      <c r="VFS2" s="854"/>
      <c r="VFT2" s="854"/>
      <c r="VFU2" s="854"/>
      <c r="VFV2" s="854"/>
      <c r="VFW2" s="854"/>
      <c r="VFX2" s="854"/>
      <c r="VFY2" s="854"/>
      <c r="VFZ2" s="854"/>
      <c r="VGA2" s="854"/>
      <c r="VGB2" s="854"/>
      <c r="VGC2" s="854"/>
      <c r="VGD2" s="854"/>
      <c r="VGE2" s="854"/>
      <c r="VGF2" s="854"/>
      <c r="VGG2" s="854"/>
      <c r="VGH2" s="854"/>
      <c r="VGI2" s="854"/>
      <c r="VGJ2" s="854"/>
      <c r="VGK2" s="854"/>
      <c r="VGL2" s="854"/>
      <c r="VGM2" s="854"/>
      <c r="VGN2" s="854"/>
      <c r="VGO2" s="854"/>
      <c r="VGP2" s="854"/>
      <c r="VGQ2" s="854"/>
      <c r="VGR2" s="854"/>
      <c r="VGS2" s="854"/>
      <c r="VGT2" s="854"/>
      <c r="VGU2" s="854"/>
      <c r="VGV2" s="854"/>
      <c r="VGW2" s="854"/>
      <c r="VGX2" s="854"/>
      <c r="VGY2" s="854"/>
      <c r="VGZ2" s="854"/>
      <c r="VHA2" s="854"/>
      <c r="VHB2" s="854"/>
      <c r="VHC2" s="854"/>
      <c r="VHD2" s="854"/>
      <c r="VHE2" s="854"/>
      <c r="VHF2" s="854"/>
      <c r="VHG2" s="854"/>
      <c r="VHH2" s="854"/>
      <c r="VHI2" s="854"/>
      <c r="VHJ2" s="854"/>
      <c r="VHK2" s="854"/>
      <c r="VHL2" s="854"/>
      <c r="VHM2" s="854"/>
      <c r="VHN2" s="854"/>
      <c r="VHO2" s="854"/>
      <c r="VHP2" s="854"/>
      <c r="VHQ2" s="854"/>
      <c r="VHR2" s="854"/>
      <c r="VHS2" s="854"/>
      <c r="VHT2" s="854"/>
      <c r="VHU2" s="854"/>
      <c r="VHV2" s="854"/>
      <c r="VHW2" s="854"/>
      <c r="VHX2" s="854"/>
      <c r="VHY2" s="854"/>
      <c r="VHZ2" s="854"/>
      <c r="VIA2" s="854"/>
      <c r="VIB2" s="854"/>
      <c r="VIC2" s="854"/>
      <c r="VID2" s="854"/>
      <c r="VIE2" s="854"/>
      <c r="VIF2" s="854"/>
      <c r="VIG2" s="854"/>
      <c r="VIH2" s="854"/>
      <c r="VII2" s="854"/>
      <c r="VIJ2" s="854"/>
      <c r="VIK2" s="854"/>
      <c r="VIL2" s="854"/>
      <c r="VIM2" s="854"/>
      <c r="VIN2" s="854"/>
      <c r="VIO2" s="854"/>
      <c r="VIP2" s="854"/>
      <c r="VIQ2" s="854"/>
      <c r="VIR2" s="854"/>
      <c r="VIS2" s="854"/>
      <c r="VIT2" s="854"/>
      <c r="VIU2" s="854"/>
      <c r="VIV2" s="854"/>
      <c r="VIW2" s="854"/>
      <c r="VIX2" s="854"/>
      <c r="VIY2" s="854"/>
      <c r="VIZ2" s="854"/>
      <c r="VJA2" s="854"/>
      <c r="VJB2" s="854"/>
      <c r="VJC2" s="854"/>
      <c r="VJD2" s="854"/>
      <c r="VJE2" s="854"/>
      <c r="VJF2" s="854"/>
      <c r="VJG2" s="854"/>
      <c r="VJH2" s="854"/>
      <c r="VJI2" s="854"/>
      <c r="VJJ2" s="854"/>
      <c r="VJK2" s="854"/>
      <c r="VJL2" s="854"/>
      <c r="VJM2" s="854"/>
      <c r="VJN2" s="854"/>
      <c r="VJO2" s="854"/>
      <c r="VJP2" s="854"/>
      <c r="VJQ2" s="854"/>
      <c r="VJR2" s="854"/>
      <c r="VJS2" s="854"/>
      <c r="VJT2" s="854"/>
      <c r="VJU2" s="854"/>
      <c r="VJV2" s="854"/>
      <c r="VJW2" s="854"/>
      <c r="VJX2" s="854"/>
      <c r="VJY2" s="854"/>
      <c r="VJZ2" s="854"/>
      <c r="VKA2" s="854"/>
      <c r="VKB2" s="854"/>
      <c r="VKC2" s="854"/>
      <c r="VKD2" s="854"/>
      <c r="VKE2" s="854"/>
      <c r="VKF2" s="854"/>
      <c r="VKG2" s="854"/>
      <c r="VKH2" s="854"/>
      <c r="VKI2" s="854"/>
      <c r="VKJ2" s="854"/>
      <c r="VKK2" s="854"/>
      <c r="VKL2" s="854"/>
      <c r="VKM2" s="854"/>
      <c r="VKN2" s="854"/>
      <c r="VKO2" s="854"/>
      <c r="VKP2" s="854"/>
      <c r="VKQ2" s="854"/>
      <c r="VKR2" s="854"/>
      <c r="VKS2" s="854"/>
      <c r="VKT2" s="854"/>
      <c r="VKU2" s="854"/>
      <c r="VKV2" s="854"/>
      <c r="VKW2" s="854"/>
      <c r="VKX2" s="854"/>
      <c r="VKY2" s="854"/>
      <c r="VKZ2" s="854"/>
      <c r="VLA2" s="854"/>
      <c r="VLB2" s="854"/>
      <c r="VLC2" s="854"/>
      <c r="VLD2" s="854"/>
      <c r="VLE2" s="854"/>
      <c r="VLF2" s="854"/>
      <c r="VLG2" s="854"/>
      <c r="VLH2" s="854"/>
      <c r="VLI2" s="854"/>
      <c r="VLJ2" s="854"/>
      <c r="VLK2" s="854"/>
      <c r="VLL2" s="854"/>
      <c r="VLM2" s="854"/>
      <c r="VLN2" s="854"/>
      <c r="VLO2" s="854"/>
      <c r="VLP2" s="854"/>
      <c r="VLQ2" s="854"/>
      <c r="VLR2" s="854"/>
      <c r="VLS2" s="854"/>
      <c r="VLT2" s="854"/>
      <c r="VLU2" s="854"/>
      <c r="VLV2" s="854"/>
      <c r="VLW2" s="854"/>
      <c r="VLX2" s="854"/>
      <c r="VLY2" s="854"/>
      <c r="VLZ2" s="854"/>
      <c r="VMA2" s="854"/>
      <c r="VMB2" s="854"/>
      <c r="VMC2" s="854"/>
      <c r="VMD2" s="854"/>
      <c r="VME2" s="854"/>
      <c r="VMF2" s="854"/>
      <c r="VMG2" s="854"/>
      <c r="VMH2" s="854"/>
      <c r="VMI2" s="854"/>
      <c r="VMJ2" s="854"/>
      <c r="VMK2" s="854"/>
      <c r="VML2" s="854"/>
      <c r="VMM2" s="854"/>
      <c r="VMN2" s="854"/>
      <c r="VMO2" s="854"/>
      <c r="VMP2" s="854"/>
      <c r="VMQ2" s="854"/>
      <c r="VMR2" s="854"/>
      <c r="VMS2" s="854"/>
      <c r="VMT2" s="854"/>
      <c r="VMU2" s="854"/>
      <c r="VMV2" s="854"/>
      <c r="VMW2" s="854"/>
      <c r="VMX2" s="854"/>
      <c r="VMY2" s="854"/>
      <c r="VMZ2" s="854"/>
      <c r="VNA2" s="854"/>
      <c r="VNB2" s="854"/>
      <c r="VNC2" s="854"/>
      <c r="VND2" s="854"/>
      <c r="VNE2" s="854"/>
      <c r="VNF2" s="854"/>
      <c r="VNG2" s="854"/>
      <c r="VNH2" s="854"/>
      <c r="VNI2" s="854"/>
      <c r="VNJ2" s="854"/>
      <c r="VNK2" s="854"/>
      <c r="VNL2" s="854"/>
      <c r="VNM2" s="854"/>
      <c r="VNN2" s="854"/>
      <c r="VNO2" s="854"/>
      <c r="VNP2" s="854"/>
      <c r="VNQ2" s="854"/>
      <c r="VNR2" s="854"/>
      <c r="VNS2" s="854"/>
      <c r="VNT2" s="854"/>
      <c r="VNU2" s="854"/>
      <c r="VNV2" s="854"/>
      <c r="VNW2" s="854"/>
      <c r="VNX2" s="854"/>
      <c r="VNY2" s="854"/>
      <c r="VNZ2" s="854"/>
      <c r="VOA2" s="854"/>
      <c r="VOB2" s="854"/>
      <c r="VOC2" s="854"/>
      <c r="VOD2" s="854"/>
      <c r="VOE2" s="854"/>
      <c r="VOF2" s="854"/>
      <c r="VOG2" s="854"/>
      <c r="VOH2" s="854"/>
      <c r="VOI2" s="854"/>
      <c r="VOJ2" s="854"/>
      <c r="VOK2" s="854"/>
      <c r="VOL2" s="854"/>
      <c r="VOM2" s="854"/>
      <c r="VON2" s="854"/>
      <c r="VOO2" s="854"/>
      <c r="VOP2" s="854"/>
      <c r="VOQ2" s="854"/>
      <c r="VOR2" s="854"/>
      <c r="VOS2" s="854"/>
      <c r="VOT2" s="854"/>
      <c r="VOU2" s="854"/>
      <c r="VOV2" s="854"/>
      <c r="VOW2" s="854"/>
      <c r="VOX2" s="854"/>
      <c r="VOY2" s="854"/>
      <c r="VOZ2" s="854"/>
      <c r="VPA2" s="854"/>
      <c r="VPB2" s="854"/>
      <c r="VPC2" s="854"/>
      <c r="VPD2" s="854"/>
      <c r="VPE2" s="854"/>
      <c r="VPF2" s="854"/>
      <c r="VPG2" s="854"/>
      <c r="VPH2" s="854"/>
      <c r="VPI2" s="854"/>
      <c r="VPJ2" s="854"/>
      <c r="VPK2" s="854"/>
      <c r="VPL2" s="854"/>
      <c r="VPM2" s="854"/>
      <c r="VPN2" s="854"/>
      <c r="VPO2" s="854"/>
      <c r="VPP2" s="854"/>
      <c r="VPQ2" s="854"/>
      <c r="VPR2" s="854"/>
      <c r="VPS2" s="854"/>
      <c r="VPT2" s="854"/>
      <c r="VPU2" s="854"/>
      <c r="VPV2" s="854"/>
      <c r="VPW2" s="854"/>
      <c r="VPX2" s="854"/>
      <c r="VPY2" s="854"/>
      <c r="VPZ2" s="854"/>
      <c r="VQA2" s="854"/>
      <c r="VQB2" s="854"/>
      <c r="VQC2" s="854"/>
      <c r="VQD2" s="854"/>
      <c r="VQE2" s="854"/>
      <c r="VQF2" s="854"/>
      <c r="VQG2" s="854"/>
      <c r="VQH2" s="854"/>
      <c r="VQI2" s="854"/>
      <c r="VQJ2" s="854"/>
      <c r="VQK2" s="854"/>
      <c r="VQL2" s="854"/>
      <c r="VQM2" s="854"/>
      <c r="VQN2" s="854"/>
      <c r="VQO2" s="854"/>
      <c r="VQP2" s="854"/>
      <c r="VQQ2" s="854"/>
      <c r="VQR2" s="854"/>
      <c r="VQS2" s="854"/>
      <c r="VQT2" s="854"/>
      <c r="VQU2" s="854"/>
      <c r="VQV2" s="854"/>
      <c r="VQW2" s="854"/>
      <c r="VQX2" s="854"/>
      <c r="VQY2" s="854"/>
      <c r="VQZ2" s="854"/>
      <c r="VRA2" s="854"/>
      <c r="VRB2" s="854"/>
      <c r="VRC2" s="854"/>
      <c r="VRD2" s="854"/>
      <c r="VRE2" s="854"/>
      <c r="VRF2" s="854"/>
      <c r="VRG2" s="854"/>
      <c r="VRH2" s="854"/>
      <c r="VRI2" s="854"/>
      <c r="VRJ2" s="854"/>
      <c r="VRK2" s="854"/>
      <c r="VRL2" s="854"/>
      <c r="VRM2" s="854"/>
      <c r="VRN2" s="854"/>
      <c r="VRO2" s="854"/>
      <c r="VRP2" s="854"/>
      <c r="VRQ2" s="854"/>
      <c r="VRR2" s="854"/>
      <c r="VRS2" s="854"/>
      <c r="VRT2" s="854"/>
      <c r="VRU2" s="854"/>
      <c r="VRV2" s="854"/>
      <c r="VRW2" s="854"/>
      <c r="VRX2" s="854"/>
      <c r="VRY2" s="854"/>
      <c r="VRZ2" s="854"/>
      <c r="VSA2" s="854"/>
      <c r="VSB2" s="854"/>
      <c r="VSC2" s="854"/>
      <c r="VSD2" s="854"/>
      <c r="VSE2" s="854"/>
      <c r="VSF2" s="854"/>
      <c r="VSG2" s="854"/>
      <c r="VSH2" s="854"/>
      <c r="VSI2" s="854"/>
      <c r="VSJ2" s="854"/>
      <c r="VSK2" s="854"/>
      <c r="VSL2" s="854"/>
      <c r="VSM2" s="854"/>
      <c r="VSN2" s="854"/>
      <c r="VSO2" s="854"/>
      <c r="VSP2" s="854"/>
      <c r="VSQ2" s="854"/>
      <c r="VSR2" s="854"/>
      <c r="VSS2" s="854"/>
      <c r="VST2" s="854"/>
      <c r="VSU2" s="854"/>
      <c r="VSV2" s="854"/>
      <c r="VSW2" s="854"/>
      <c r="VSX2" s="854"/>
      <c r="VSY2" s="854"/>
      <c r="VSZ2" s="854"/>
      <c r="VTA2" s="854"/>
      <c r="VTB2" s="854"/>
      <c r="VTC2" s="854"/>
      <c r="VTD2" s="854"/>
      <c r="VTE2" s="854"/>
      <c r="VTF2" s="854"/>
      <c r="VTG2" s="854"/>
      <c r="VTH2" s="854"/>
      <c r="VTI2" s="854"/>
      <c r="VTJ2" s="854"/>
      <c r="VTK2" s="854"/>
      <c r="VTL2" s="854"/>
      <c r="VTM2" s="854"/>
      <c r="VTN2" s="854"/>
      <c r="VTO2" s="854"/>
      <c r="VTP2" s="854"/>
      <c r="VTQ2" s="854"/>
      <c r="VTR2" s="854"/>
      <c r="VTS2" s="854"/>
      <c r="VTT2" s="854"/>
      <c r="VTU2" s="854"/>
      <c r="VTV2" s="854"/>
      <c r="VTW2" s="854"/>
      <c r="VTX2" s="854"/>
      <c r="VTY2" s="854"/>
      <c r="VTZ2" s="854"/>
      <c r="VUA2" s="854"/>
      <c r="VUB2" s="854"/>
      <c r="VUC2" s="854"/>
      <c r="VUD2" s="854"/>
      <c r="VUE2" s="854"/>
      <c r="VUF2" s="854"/>
      <c r="VUG2" s="854"/>
      <c r="VUH2" s="854"/>
      <c r="VUI2" s="854"/>
      <c r="VUJ2" s="854"/>
      <c r="VUK2" s="854"/>
      <c r="VUL2" s="854"/>
      <c r="VUM2" s="854"/>
      <c r="VUN2" s="854"/>
      <c r="VUO2" s="854"/>
      <c r="VUP2" s="854"/>
      <c r="VUQ2" s="854"/>
      <c r="VUR2" s="854"/>
      <c r="VUS2" s="854"/>
      <c r="VUT2" s="854"/>
      <c r="VUU2" s="854"/>
      <c r="VUV2" s="854"/>
      <c r="VUW2" s="854"/>
      <c r="VUX2" s="854"/>
      <c r="VUY2" s="854"/>
      <c r="VUZ2" s="854"/>
      <c r="VVA2" s="854"/>
      <c r="VVB2" s="854"/>
      <c r="VVC2" s="854"/>
      <c r="VVD2" s="854"/>
      <c r="VVE2" s="854"/>
      <c r="VVF2" s="854"/>
      <c r="VVG2" s="854"/>
      <c r="VVH2" s="854"/>
      <c r="VVI2" s="854"/>
      <c r="VVJ2" s="854"/>
      <c r="VVK2" s="854"/>
      <c r="VVL2" s="854"/>
      <c r="VVM2" s="854"/>
      <c r="VVN2" s="854"/>
      <c r="VVO2" s="854"/>
      <c r="VVP2" s="854"/>
      <c r="VVQ2" s="854"/>
      <c r="VVR2" s="854"/>
      <c r="VVS2" s="854"/>
      <c r="VVT2" s="854"/>
      <c r="VVU2" s="854"/>
      <c r="VVV2" s="854"/>
      <c r="VVW2" s="854"/>
      <c r="VVX2" s="854"/>
      <c r="VVY2" s="854"/>
      <c r="VVZ2" s="854"/>
      <c r="VWA2" s="854"/>
      <c r="VWB2" s="854"/>
      <c r="VWC2" s="854"/>
      <c r="VWD2" s="854"/>
      <c r="VWE2" s="854"/>
      <c r="VWF2" s="854"/>
      <c r="VWG2" s="854"/>
      <c r="VWH2" s="854"/>
      <c r="VWI2" s="854"/>
      <c r="VWJ2" s="854"/>
      <c r="VWK2" s="854"/>
      <c r="VWL2" s="854"/>
      <c r="VWM2" s="854"/>
      <c r="VWN2" s="854"/>
      <c r="VWO2" s="854"/>
      <c r="VWP2" s="854"/>
      <c r="VWQ2" s="854"/>
      <c r="VWR2" s="854"/>
      <c r="VWS2" s="854"/>
      <c r="VWT2" s="854"/>
      <c r="VWU2" s="854"/>
      <c r="VWV2" s="854"/>
      <c r="VWW2" s="854"/>
      <c r="VWX2" s="854"/>
      <c r="VWY2" s="854"/>
      <c r="VWZ2" s="854"/>
      <c r="VXA2" s="854"/>
      <c r="VXB2" s="854"/>
      <c r="VXC2" s="854"/>
      <c r="VXD2" s="854"/>
      <c r="VXE2" s="854"/>
      <c r="VXF2" s="854"/>
      <c r="VXG2" s="854"/>
      <c r="VXH2" s="854"/>
      <c r="VXI2" s="854"/>
      <c r="VXJ2" s="854"/>
      <c r="VXK2" s="854"/>
      <c r="VXL2" s="854"/>
      <c r="VXM2" s="854"/>
      <c r="VXN2" s="854"/>
      <c r="VXO2" s="854"/>
      <c r="VXP2" s="854"/>
      <c r="VXQ2" s="854"/>
      <c r="VXR2" s="854"/>
      <c r="VXS2" s="854"/>
      <c r="VXT2" s="854"/>
      <c r="VXU2" s="854"/>
      <c r="VXV2" s="854"/>
      <c r="VXW2" s="854"/>
      <c r="VXX2" s="854"/>
      <c r="VXY2" s="854"/>
      <c r="VXZ2" s="854"/>
      <c r="VYA2" s="854"/>
      <c r="VYB2" s="854"/>
      <c r="VYC2" s="854"/>
      <c r="VYD2" s="854"/>
      <c r="VYE2" s="854"/>
      <c r="VYF2" s="854"/>
      <c r="VYG2" s="854"/>
      <c r="VYH2" s="854"/>
      <c r="VYI2" s="854"/>
      <c r="VYJ2" s="854"/>
      <c r="VYK2" s="854"/>
      <c r="VYL2" s="854"/>
      <c r="VYM2" s="854"/>
      <c r="VYN2" s="854"/>
      <c r="VYO2" s="854"/>
      <c r="VYP2" s="854"/>
      <c r="VYQ2" s="854"/>
      <c r="VYR2" s="854"/>
      <c r="VYS2" s="854"/>
      <c r="VYT2" s="854"/>
      <c r="VYU2" s="854"/>
      <c r="VYV2" s="854"/>
      <c r="VYW2" s="854"/>
      <c r="VYX2" s="854"/>
      <c r="VYY2" s="854"/>
      <c r="VYZ2" s="854"/>
      <c r="VZA2" s="854"/>
      <c r="VZB2" s="854"/>
      <c r="VZC2" s="854"/>
      <c r="VZD2" s="854"/>
      <c r="VZE2" s="854"/>
      <c r="VZF2" s="854"/>
      <c r="VZG2" s="854"/>
      <c r="VZH2" s="854"/>
      <c r="VZI2" s="854"/>
      <c r="VZJ2" s="854"/>
      <c r="VZK2" s="854"/>
      <c r="VZL2" s="854"/>
      <c r="VZM2" s="854"/>
      <c r="VZN2" s="854"/>
      <c r="VZO2" s="854"/>
      <c r="VZP2" s="854"/>
      <c r="VZQ2" s="854"/>
      <c r="VZR2" s="854"/>
      <c r="VZS2" s="854"/>
      <c r="VZT2" s="854"/>
      <c r="VZU2" s="854"/>
      <c r="VZV2" s="854"/>
      <c r="VZW2" s="854"/>
      <c r="VZX2" s="854"/>
      <c r="VZY2" s="854"/>
      <c r="VZZ2" s="854"/>
      <c r="WAA2" s="854"/>
      <c r="WAB2" s="854"/>
      <c r="WAC2" s="854"/>
      <c r="WAD2" s="854"/>
      <c r="WAE2" s="854"/>
      <c r="WAF2" s="854"/>
      <c r="WAG2" s="854"/>
      <c r="WAH2" s="854"/>
      <c r="WAI2" s="854"/>
      <c r="WAJ2" s="854"/>
      <c r="WAK2" s="854"/>
      <c r="WAL2" s="854"/>
      <c r="WAM2" s="854"/>
      <c r="WAN2" s="854"/>
      <c r="WAO2" s="854"/>
      <c r="WAP2" s="854"/>
      <c r="WAQ2" s="854"/>
      <c r="WAR2" s="854"/>
      <c r="WAS2" s="854"/>
      <c r="WAT2" s="854"/>
      <c r="WAU2" s="854"/>
      <c r="WAV2" s="854"/>
      <c r="WAW2" s="854"/>
      <c r="WAX2" s="854"/>
      <c r="WAY2" s="854"/>
      <c r="WAZ2" s="854"/>
      <c r="WBA2" s="854"/>
      <c r="WBB2" s="854"/>
      <c r="WBC2" s="854"/>
      <c r="WBD2" s="854"/>
      <c r="WBE2" s="854"/>
      <c r="WBF2" s="854"/>
      <c r="WBG2" s="854"/>
      <c r="WBH2" s="854"/>
      <c r="WBI2" s="854"/>
      <c r="WBJ2" s="854"/>
      <c r="WBK2" s="854"/>
      <c r="WBL2" s="854"/>
      <c r="WBM2" s="854"/>
      <c r="WBN2" s="854"/>
      <c r="WBO2" s="854"/>
      <c r="WBP2" s="854"/>
      <c r="WBQ2" s="854"/>
      <c r="WBR2" s="854"/>
      <c r="WBS2" s="854"/>
      <c r="WBT2" s="854"/>
      <c r="WBU2" s="854"/>
      <c r="WBV2" s="854"/>
      <c r="WBW2" s="854"/>
      <c r="WBX2" s="854"/>
      <c r="WBY2" s="854"/>
      <c r="WBZ2" s="854"/>
      <c r="WCA2" s="854"/>
      <c r="WCB2" s="854"/>
      <c r="WCC2" s="854"/>
      <c r="WCD2" s="854"/>
      <c r="WCE2" s="854"/>
      <c r="WCF2" s="854"/>
      <c r="WCG2" s="854"/>
      <c r="WCH2" s="854"/>
      <c r="WCI2" s="854"/>
      <c r="WCJ2" s="854"/>
      <c r="WCK2" s="854"/>
      <c r="WCL2" s="854"/>
      <c r="WCM2" s="854"/>
      <c r="WCN2" s="854"/>
      <c r="WCO2" s="854"/>
      <c r="WCP2" s="854"/>
      <c r="WCQ2" s="854"/>
      <c r="WCR2" s="854"/>
      <c r="WCS2" s="854"/>
      <c r="WCT2" s="854"/>
      <c r="WCU2" s="854"/>
      <c r="WCV2" s="854"/>
      <c r="WCW2" s="854"/>
      <c r="WCX2" s="854"/>
      <c r="WCY2" s="854"/>
      <c r="WCZ2" s="854"/>
      <c r="WDA2" s="854"/>
      <c r="WDB2" s="854"/>
      <c r="WDC2" s="854"/>
      <c r="WDD2" s="854"/>
      <c r="WDE2" s="854"/>
      <c r="WDF2" s="854"/>
      <c r="WDG2" s="854"/>
      <c r="WDH2" s="854"/>
      <c r="WDI2" s="854"/>
      <c r="WDJ2" s="854"/>
      <c r="WDK2" s="854"/>
      <c r="WDL2" s="854"/>
      <c r="WDM2" s="854"/>
      <c r="WDN2" s="854"/>
      <c r="WDO2" s="854"/>
      <c r="WDP2" s="854"/>
      <c r="WDQ2" s="854"/>
      <c r="WDR2" s="854"/>
      <c r="WDS2" s="854"/>
      <c r="WDT2" s="854"/>
      <c r="WDU2" s="854"/>
      <c r="WDV2" s="854"/>
      <c r="WDW2" s="854"/>
      <c r="WDX2" s="854"/>
      <c r="WDY2" s="854"/>
      <c r="WDZ2" s="854"/>
      <c r="WEA2" s="854"/>
      <c r="WEB2" s="854"/>
      <c r="WEC2" s="854"/>
      <c r="WED2" s="854"/>
      <c r="WEE2" s="854"/>
      <c r="WEF2" s="854"/>
      <c r="WEG2" s="854"/>
      <c r="WEH2" s="854"/>
      <c r="WEI2" s="854"/>
      <c r="WEJ2" s="854"/>
      <c r="WEK2" s="854"/>
      <c r="WEL2" s="854"/>
      <c r="WEM2" s="854"/>
      <c r="WEN2" s="854"/>
      <c r="WEO2" s="854"/>
      <c r="WEP2" s="854"/>
      <c r="WEQ2" s="854"/>
      <c r="WER2" s="854"/>
      <c r="WES2" s="854"/>
      <c r="WET2" s="854"/>
      <c r="WEU2" s="854"/>
      <c r="WEV2" s="854"/>
      <c r="WEW2" s="854"/>
      <c r="WEX2" s="854"/>
      <c r="WEY2" s="854"/>
      <c r="WEZ2" s="854"/>
      <c r="WFA2" s="854"/>
      <c r="WFB2" s="854"/>
      <c r="WFC2" s="854"/>
      <c r="WFD2" s="854"/>
      <c r="WFE2" s="854"/>
      <c r="WFF2" s="854"/>
      <c r="WFG2" s="854"/>
      <c r="WFH2" s="854"/>
      <c r="WFI2" s="854"/>
      <c r="WFJ2" s="854"/>
      <c r="WFK2" s="854"/>
      <c r="WFL2" s="854"/>
      <c r="WFM2" s="854"/>
      <c r="WFN2" s="854"/>
      <c r="WFO2" s="854"/>
      <c r="WFP2" s="854"/>
      <c r="WFQ2" s="854"/>
      <c r="WFR2" s="854"/>
      <c r="WFS2" s="854"/>
      <c r="WFT2" s="854"/>
      <c r="WFU2" s="854"/>
      <c r="WFV2" s="854"/>
      <c r="WFW2" s="854"/>
      <c r="WFX2" s="854"/>
      <c r="WFY2" s="854"/>
      <c r="WFZ2" s="854"/>
      <c r="WGA2" s="854"/>
      <c r="WGB2" s="854"/>
      <c r="WGC2" s="854"/>
      <c r="WGD2" s="854"/>
      <c r="WGE2" s="854"/>
      <c r="WGF2" s="854"/>
      <c r="WGG2" s="854"/>
      <c r="WGH2" s="854"/>
      <c r="WGI2" s="854"/>
      <c r="WGJ2" s="854"/>
      <c r="WGK2" s="854"/>
      <c r="WGL2" s="854"/>
      <c r="WGM2" s="854"/>
      <c r="WGN2" s="854"/>
      <c r="WGO2" s="854"/>
      <c r="WGP2" s="854"/>
      <c r="WGQ2" s="854"/>
      <c r="WGR2" s="854"/>
      <c r="WGS2" s="854"/>
      <c r="WGT2" s="854"/>
      <c r="WGU2" s="854"/>
      <c r="WGV2" s="854"/>
      <c r="WGW2" s="854"/>
      <c r="WGX2" s="854"/>
      <c r="WGY2" s="854"/>
      <c r="WGZ2" s="854"/>
      <c r="WHA2" s="854"/>
      <c r="WHB2" s="854"/>
      <c r="WHC2" s="854"/>
      <c r="WHD2" s="854"/>
      <c r="WHE2" s="854"/>
      <c r="WHF2" s="854"/>
      <c r="WHG2" s="854"/>
      <c r="WHH2" s="854"/>
      <c r="WHI2" s="854"/>
      <c r="WHJ2" s="854"/>
      <c r="WHK2" s="854"/>
      <c r="WHL2" s="854"/>
      <c r="WHM2" s="854"/>
      <c r="WHN2" s="854"/>
      <c r="WHO2" s="854"/>
      <c r="WHP2" s="854"/>
      <c r="WHQ2" s="854"/>
      <c r="WHR2" s="854"/>
      <c r="WHS2" s="854"/>
      <c r="WHT2" s="854"/>
      <c r="WHU2" s="854"/>
      <c r="WHV2" s="854"/>
      <c r="WHW2" s="854"/>
      <c r="WHX2" s="854"/>
      <c r="WHY2" s="854"/>
      <c r="WHZ2" s="854"/>
      <c r="WIA2" s="854"/>
      <c r="WIB2" s="854"/>
      <c r="WIC2" s="854"/>
      <c r="WID2" s="854"/>
      <c r="WIE2" s="854"/>
      <c r="WIF2" s="854"/>
      <c r="WIG2" s="854"/>
      <c r="WIH2" s="854"/>
      <c r="WII2" s="854"/>
      <c r="WIJ2" s="854"/>
      <c r="WIK2" s="854"/>
      <c r="WIL2" s="854"/>
      <c r="WIM2" s="854"/>
      <c r="WIN2" s="854"/>
      <c r="WIO2" s="854"/>
      <c r="WIP2" s="854"/>
      <c r="WIQ2" s="854"/>
      <c r="WIR2" s="854"/>
      <c r="WIS2" s="854"/>
      <c r="WIT2" s="854"/>
      <c r="WIU2" s="854"/>
      <c r="WIV2" s="854"/>
      <c r="WIW2" s="854"/>
      <c r="WIX2" s="854"/>
      <c r="WIY2" s="854"/>
      <c r="WIZ2" s="854"/>
      <c r="WJA2" s="854"/>
      <c r="WJB2" s="854"/>
      <c r="WJC2" s="854"/>
      <c r="WJD2" s="854"/>
      <c r="WJE2" s="854"/>
      <c r="WJF2" s="854"/>
      <c r="WJG2" s="854"/>
      <c r="WJH2" s="854"/>
      <c r="WJI2" s="854"/>
      <c r="WJJ2" s="854"/>
      <c r="WJK2" s="854"/>
      <c r="WJL2" s="854"/>
      <c r="WJM2" s="854"/>
      <c r="WJN2" s="854"/>
      <c r="WJO2" s="854"/>
      <c r="WJP2" s="854"/>
      <c r="WJQ2" s="854"/>
      <c r="WJR2" s="854"/>
      <c r="WJS2" s="854"/>
      <c r="WJT2" s="854"/>
      <c r="WJU2" s="854"/>
      <c r="WJV2" s="854"/>
      <c r="WJW2" s="854"/>
      <c r="WJX2" s="854"/>
      <c r="WJY2" s="854"/>
      <c r="WJZ2" s="854"/>
      <c r="WKA2" s="854"/>
      <c r="WKB2" s="854"/>
      <c r="WKC2" s="854"/>
      <c r="WKD2" s="854"/>
      <c r="WKE2" s="854"/>
      <c r="WKF2" s="854"/>
      <c r="WKG2" s="854"/>
      <c r="WKH2" s="854"/>
      <c r="WKI2" s="854"/>
      <c r="WKJ2" s="854"/>
      <c r="WKK2" s="854"/>
      <c r="WKL2" s="854"/>
      <c r="WKM2" s="854"/>
      <c r="WKN2" s="854"/>
      <c r="WKO2" s="854"/>
      <c r="WKP2" s="854"/>
      <c r="WKQ2" s="854"/>
      <c r="WKR2" s="854"/>
      <c r="WKS2" s="854"/>
      <c r="WKT2" s="854"/>
      <c r="WKU2" s="854"/>
      <c r="WKV2" s="854"/>
      <c r="WKW2" s="854"/>
      <c r="WKX2" s="854"/>
      <c r="WKY2" s="854"/>
      <c r="WKZ2" s="854"/>
      <c r="WLA2" s="854"/>
      <c r="WLB2" s="854"/>
      <c r="WLC2" s="854"/>
      <c r="WLD2" s="854"/>
      <c r="WLE2" s="854"/>
      <c r="WLF2" s="854"/>
      <c r="WLG2" s="854"/>
      <c r="WLH2" s="854"/>
      <c r="WLI2" s="854"/>
      <c r="WLJ2" s="854"/>
      <c r="WLK2" s="854"/>
      <c r="WLL2" s="854"/>
      <c r="WLM2" s="854"/>
      <c r="WLN2" s="854"/>
      <c r="WLO2" s="854"/>
      <c r="WLP2" s="854"/>
      <c r="WLQ2" s="854"/>
      <c r="WLR2" s="854"/>
      <c r="WLS2" s="854"/>
      <c r="WLT2" s="854"/>
      <c r="WLU2" s="854"/>
      <c r="WLV2" s="854"/>
      <c r="WLW2" s="854"/>
      <c r="WLX2" s="854"/>
      <c r="WLY2" s="854"/>
      <c r="WLZ2" s="854"/>
      <c r="WMA2" s="854"/>
      <c r="WMB2" s="854"/>
      <c r="WMC2" s="854"/>
      <c r="WMD2" s="854"/>
      <c r="WME2" s="854"/>
      <c r="WMF2" s="854"/>
      <c r="WMG2" s="854"/>
      <c r="WMH2" s="854"/>
      <c r="WMI2" s="854"/>
      <c r="WMJ2" s="854"/>
      <c r="WMK2" s="854"/>
      <c r="WML2" s="854"/>
      <c r="WMM2" s="854"/>
      <c r="WMN2" s="854"/>
      <c r="WMO2" s="854"/>
      <c r="WMP2" s="854"/>
      <c r="WMQ2" s="854"/>
      <c r="WMR2" s="854"/>
      <c r="WMS2" s="854"/>
      <c r="WMT2" s="854"/>
      <c r="WMU2" s="854"/>
      <c r="WMV2" s="854"/>
      <c r="WMW2" s="854"/>
      <c r="WMX2" s="854"/>
      <c r="WMY2" s="854"/>
      <c r="WMZ2" s="854"/>
      <c r="WNA2" s="854"/>
      <c r="WNB2" s="854"/>
      <c r="WNC2" s="854"/>
      <c r="WND2" s="854"/>
      <c r="WNE2" s="854"/>
      <c r="WNF2" s="854"/>
      <c r="WNG2" s="854"/>
      <c r="WNH2" s="854"/>
      <c r="WNI2" s="854"/>
      <c r="WNJ2" s="854"/>
      <c r="WNK2" s="854"/>
      <c r="WNL2" s="854"/>
      <c r="WNM2" s="854"/>
      <c r="WNN2" s="854"/>
      <c r="WNO2" s="854"/>
      <c r="WNP2" s="854"/>
      <c r="WNQ2" s="854"/>
      <c r="WNR2" s="854"/>
      <c r="WNS2" s="854"/>
      <c r="WNT2" s="854"/>
      <c r="WNU2" s="854"/>
      <c r="WNV2" s="854"/>
      <c r="WNW2" s="854"/>
      <c r="WNX2" s="854"/>
      <c r="WNY2" s="854"/>
      <c r="WNZ2" s="854"/>
      <c r="WOA2" s="854"/>
      <c r="WOB2" s="854"/>
      <c r="WOC2" s="854"/>
      <c r="WOD2" s="854"/>
      <c r="WOE2" s="854"/>
      <c r="WOF2" s="854"/>
      <c r="WOG2" s="854"/>
      <c r="WOH2" s="854"/>
      <c r="WOI2" s="854"/>
      <c r="WOJ2" s="854"/>
      <c r="WOK2" s="854"/>
      <c r="WOL2" s="854"/>
      <c r="WOM2" s="854"/>
      <c r="WON2" s="854"/>
      <c r="WOO2" s="854"/>
      <c r="WOP2" s="854"/>
      <c r="WOQ2" s="854"/>
      <c r="WOR2" s="854"/>
      <c r="WOS2" s="854"/>
      <c r="WOT2" s="854"/>
      <c r="WOU2" s="854"/>
      <c r="WOV2" s="854"/>
      <c r="WOW2" s="854"/>
      <c r="WOX2" s="854"/>
      <c r="WOY2" s="854"/>
      <c r="WOZ2" s="854"/>
      <c r="WPA2" s="854"/>
      <c r="WPB2" s="854"/>
      <c r="WPC2" s="854"/>
      <c r="WPD2" s="854"/>
      <c r="WPE2" s="854"/>
      <c r="WPF2" s="854"/>
      <c r="WPG2" s="854"/>
      <c r="WPH2" s="854"/>
      <c r="WPI2" s="854"/>
      <c r="WPJ2" s="854"/>
      <c r="WPK2" s="854"/>
      <c r="WPL2" s="854"/>
      <c r="WPM2" s="854"/>
      <c r="WPN2" s="854"/>
      <c r="WPO2" s="854"/>
      <c r="WPP2" s="854"/>
      <c r="WPQ2" s="854"/>
      <c r="WPR2" s="854"/>
      <c r="WPS2" s="854"/>
      <c r="WPT2" s="854"/>
      <c r="WPU2" s="854"/>
      <c r="WPV2" s="854"/>
      <c r="WPW2" s="854"/>
      <c r="WPX2" s="854"/>
      <c r="WPY2" s="854"/>
      <c r="WPZ2" s="854"/>
      <c r="WQA2" s="854"/>
      <c r="WQB2" s="854"/>
      <c r="WQC2" s="854"/>
      <c r="WQD2" s="854"/>
      <c r="WQE2" s="854"/>
      <c r="WQF2" s="854"/>
      <c r="WQG2" s="854"/>
      <c r="WQH2" s="854"/>
      <c r="WQI2" s="854"/>
      <c r="WQJ2" s="854"/>
      <c r="WQK2" s="854"/>
      <c r="WQL2" s="854"/>
      <c r="WQM2" s="854"/>
      <c r="WQN2" s="854"/>
      <c r="WQO2" s="854"/>
      <c r="WQP2" s="854"/>
      <c r="WQQ2" s="854"/>
      <c r="WQR2" s="854"/>
      <c r="WQS2" s="854"/>
      <c r="WQT2" s="854"/>
      <c r="WQU2" s="854"/>
      <c r="WQV2" s="854"/>
      <c r="WQW2" s="854"/>
      <c r="WQX2" s="854"/>
      <c r="WQY2" s="854"/>
      <c r="WQZ2" s="854"/>
      <c r="WRA2" s="854"/>
      <c r="WRB2" s="854"/>
      <c r="WRC2" s="854"/>
      <c r="WRD2" s="854"/>
      <c r="WRE2" s="854"/>
      <c r="WRF2" s="854"/>
      <c r="WRG2" s="854"/>
      <c r="WRH2" s="854"/>
      <c r="WRI2" s="854"/>
      <c r="WRJ2" s="854"/>
      <c r="WRK2" s="854"/>
      <c r="WRL2" s="854"/>
      <c r="WRM2" s="854"/>
      <c r="WRN2" s="854"/>
      <c r="WRO2" s="854"/>
      <c r="WRP2" s="854"/>
      <c r="WRQ2" s="854"/>
      <c r="WRR2" s="854"/>
      <c r="WRS2" s="854"/>
      <c r="WRT2" s="854"/>
      <c r="WRU2" s="854"/>
      <c r="WRV2" s="854"/>
      <c r="WRW2" s="854"/>
      <c r="WRX2" s="854"/>
      <c r="WRY2" s="854"/>
      <c r="WRZ2" s="854"/>
      <c r="WSA2" s="854"/>
      <c r="WSB2" s="854"/>
      <c r="WSC2" s="854"/>
      <c r="WSD2" s="854"/>
      <c r="WSE2" s="854"/>
      <c r="WSF2" s="854"/>
      <c r="WSG2" s="854"/>
      <c r="WSH2" s="854"/>
      <c r="WSI2" s="854"/>
      <c r="WSJ2" s="854"/>
      <c r="WSK2" s="854"/>
      <c r="WSL2" s="854"/>
      <c r="WSM2" s="854"/>
      <c r="WSN2" s="854"/>
      <c r="WSO2" s="854"/>
      <c r="WSP2" s="854"/>
      <c r="WSQ2" s="854"/>
      <c r="WSR2" s="854"/>
      <c r="WSS2" s="854"/>
      <c r="WST2" s="854"/>
      <c r="WSU2" s="854"/>
      <c r="WSV2" s="854"/>
      <c r="WSW2" s="854"/>
      <c r="WSX2" s="854"/>
      <c r="WSY2" s="854"/>
      <c r="WSZ2" s="854"/>
      <c r="WTA2" s="854"/>
      <c r="WTB2" s="854"/>
      <c r="WTC2" s="854"/>
      <c r="WTD2" s="854"/>
      <c r="WTE2" s="854"/>
      <c r="WTF2" s="854"/>
      <c r="WTG2" s="854"/>
      <c r="WTH2" s="854"/>
      <c r="WTI2" s="854"/>
      <c r="WTJ2" s="854"/>
      <c r="WTK2" s="854"/>
      <c r="WTL2" s="854"/>
      <c r="WTM2" s="854"/>
      <c r="WTN2" s="854"/>
      <c r="WTO2" s="854"/>
      <c r="WTP2" s="854"/>
      <c r="WTQ2" s="854"/>
      <c r="WTR2" s="854"/>
      <c r="WTS2" s="854"/>
      <c r="WTT2" s="854"/>
      <c r="WTU2" s="854"/>
      <c r="WTV2" s="854"/>
      <c r="WTW2" s="854"/>
      <c r="WTX2" s="854"/>
      <c r="WTY2" s="854"/>
      <c r="WTZ2" s="854"/>
      <c r="WUA2" s="854"/>
      <c r="WUB2" s="854"/>
      <c r="WUC2" s="854"/>
      <c r="WUD2" s="854"/>
      <c r="WUE2" s="854"/>
      <c r="WUF2" s="854"/>
      <c r="WUG2" s="854"/>
      <c r="WUH2" s="854"/>
      <c r="WUI2" s="854"/>
      <c r="WUJ2" s="854"/>
      <c r="WUK2" s="854"/>
      <c r="WUL2" s="854"/>
      <c r="WUM2" s="854"/>
      <c r="WUN2" s="854"/>
      <c r="WUO2" s="854"/>
      <c r="WUP2" s="854"/>
      <c r="WUQ2" s="854"/>
      <c r="WUR2" s="854"/>
      <c r="WUS2" s="854"/>
      <c r="WUT2" s="854"/>
      <c r="WUU2" s="854"/>
      <c r="WUV2" s="854"/>
      <c r="WUW2" s="854"/>
      <c r="WUX2" s="854"/>
      <c r="WUY2" s="854"/>
      <c r="WUZ2" s="854"/>
      <c r="WVA2" s="854"/>
      <c r="WVB2" s="854"/>
      <c r="WVC2" s="854"/>
      <c r="WVD2" s="854"/>
      <c r="WVE2" s="854"/>
      <c r="WVF2" s="854"/>
      <c r="WVG2" s="854"/>
      <c r="WVH2" s="854"/>
      <c r="WVI2" s="854"/>
      <c r="WVJ2" s="854"/>
      <c r="WVK2" s="854"/>
      <c r="WVL2" s="854"/>
      <c r="WVM2" s="854"/>
      <c r="WVN2" s="854"/>
      <c r="WVO2" s="854"/>
      <c r="WVP2" s="854"/>
      <c r="WVQ2" s="854"/>
      <c r="WVR2" s="854"/>
      <c r="WVS2" s="854"/>
      <c r="WVT2" s="854"/>
      <c r="WVU2" s="854"/>
      <c r="WVV2" s="854"/>
      <c r="WVW2" s="854"/>
      <c r="WVX2" s="854"/>
      <c r="WVY2" s="854"/>
      <c r="WVZ2" s="854"/>
      <c r="WWA2" s="854"/>
      <c r="WWB2" s="854"/>
      <c r="WWC2" s="854"/>
      <c r="WWD2" s="854"/>
      <c r="WWE2" s="854"/>
      <c r="WWF2" s="854"/>
      <c r="WWG2" s="854"/>
      <c r="WWH2" s="854"/>
      <c r="WWI2" s="854"/>
      <c r="WWJ2" s="854"/>
      <c r="WWK2" s="854"/>
      <c r="WWL2" s="854"/>
      <c r="WWM2" s="854"/>
      <c r="WWN2" s="854"/>
      <c r="WWO2" s="854"/>
      <c r="WWP2" s="854"/>
      <c r="WWQ2" s="854"/>
      <c r="WWR2" s="854"/>
      <c r="WWS2" s="854"/>
      <c r="WWT2" s="854"/>
      <c r="WWU2" s="854"/>
      <c r="WWV2" s="854"/>
      <c r="WWW2" s="854"/>
      <c r="WWX2" s="854"/>
      <c r="WWY2" s="854"/>
      <c r="WWZ2" s="854"/>
      <c r="WXA2" s="854"/>
      <c r="WXB2" s="854"/>
      <c r="WXC2" s="854"/>
      <c r="WXD2" s="854"/>
      <c r="WXE2" s="854"/>
      <c r="WXF2" s="854"/>
      <c r="WXG2" s="854"/>
      <c r="WXH2" s="854"/>
      <c r="WXI2" s="854"/>
      <c r="WXJ2" s="854"/>
      <c r="WXK2" s="854"/>
      <c r="WXL2" s="854"/>
      <c r="WXM2" s="854"/>
      <c r="WXN2" s="854"/>
      <c r="WXO2" s="854"/>
      <c r="WXP2" s="854"/>
      <c r="WXQ2" s="854"/>
      <c r="WXR2" s="854"/>
      <c r="WXS2" s="854"/>
      <c r="WXT2" s="854"/>
      <c r="WXU2" s="854"/>
      <c r="WXV2" s="854"/>
      <c r="WXW2" s="854"/>
      <c r="WXX2" s="854"/>
      <c r="WXY2" s="854"/>
      <c r="WXZ2" s="854"/>
      <c r="WYA2" s="854"/>
      <c r="WYB2" s="854"/>
      <c r="WYC2" s="854"/>
      <c r="WYD2" s="854"/>
      <c r="WYE2" s="854"/>
      <c r="WYF2" s="854"/>
      <c r="WYG2" s="854"/>
      <c r="WYH2" s="854"/>
      <c r="WYI2" s="854"/>
      <c r="WYJ2" s="854"/>
      <c r="WYK2" s="854"/>
      <c r="WYL2" s="854"/>
      <c r="WYM2" s="854"/>
      <c r="WYN2" s="854"/>
      <c r="WYO2" s="854"/>
      <c r="WYP2" s="854"/>
      <c r="WYQ2" s="854"/>
      <c r="WYR2" s="854"/>
      <c r="WYS2" s="854"/>
      <c r="WYT2" s="854"/>
      <c r="WYU2" s="854"/>
      <c r="WYV2" s="854"/>
      <c r="WYW2" s="854"/>
      <c r="WYX2" s="854"/>
      <c r="WYY2" s="854"/>
      <c r="WYZ2" s="854"/>
      <c r="WZA2" s="854"/>
      <c r="WZB2" s="854"/>
      <c r="WZC2" s="854"/>
      <c r="WZD2" s="854"/>
      <c r="WZE2" s="854"/>
      <c r="WZF2" s="854"/>
      <c r="WZG2" s="854"/>
      <c r="WZH2" s="854"/>
      <c r="WZI2" s="854"/>
      <c r="WZJ2" s="854"/>
      <c r="WZK2" s="854"/>
      <c r="WZL2" s="854"/>
      <c r="WZM2" s="854"/>
      <c r="WZN2" s="854"/>
      <c r="WZO2" s="854"/>
      <c r="WZP2" s="854"/>
      <c r="WZQ2" s="854"/>
      <c r="WZR2" s="854"/>
      <c r="WZS2" s="854"/>
      <c r="WZT2" s="854"/>
      <c r="WZU2" s="854"/>
      <c r="WZV2" s="854"/>
      <c r="WZW2" s="854"/>
      <c r="WZX2" s="854"/>
      <c r="WZY2" s="854"/>
      <c r="WZZ2" s="854"/>
      <c r="XAA2" s="854"/>
      <c r="XAB2" s="854"/>
      <c r="XAC2" s="854"/>
      <c r="XAD2" s="854"/>
      <c r="XAE2" s="854"/>
      <c r="XAF2" s="854"/>
      <c r="XAG2" s="854"/>
      <c r="XAH2" s="854"/>
      <c r="XAI2" s="854"/>
      <c r="XAJ2" s="854"/>
      <c r="XAK2" s="854"/>
      <c r="XAL2" s="854"/>
      <c r="XAM2" s="854"/>
      <c r="XAN2" s="854"/>
      <c r="XAO2" s="854"/>
      <c r="XAP2" s="854"/>
      <c r="XAQ2" s="854"/>
      <c r="XAR2" s="854"/>
      <c r="XAS2" s="854"/>
      <c r="XAT2" s="854"/>
      <c r="XAU2" s="854"/>
      <c r="XAV2" s="854"/>
      <c r="XAW2" s="854"/>
      <c r="XAX2" s="854"/>
      <c r="XAY2" s="854"/>
      <c r="XAZ2" s="854"/>
      <c r="XBA2" s="854"/>
      <c r="XBB2" s="854"/>
      <c r="XBC2" s="854"/>
      <c r="XBD2" s="854"/>
      <c r="XBE2" s="854"/>
      <c r="XBF2" s="854"/>
      <c r="XBG2" s="854"/>
      <c r="XBH2" s="854"/>
      <c r="XBI2" s="854"/>
      <c r="XBJ2" s="854"/>
      <c r="XBK2" s="854"/>
      <c r="XBL2" s="854"/>
      <c r="XBM2" s="854"/>
      <c r="XBN2" s="854"/>
      <c r="XBO2" s="854"/>
      <c r="XBP2" s="854"/>
      <c r="XBQ2" s="854"/>
      <c r="XBR2" s="854"/>
      <c r="XBS2" s="854"/>
      <c r="XBT2" s="854"/>
      <c r="XBU2" s="854"/>
      <c r="XBV2" s="854"/>
      <c r="XBW2" s="854"/>
      <c r="XBX2" s="854"/>
      <c r="XBY2" s="854"/>
      <c r="XBZ2" s="854"/>
      <c r="XCA2" s="854"/>
      <c r="XCB2" s="854"/>
      <c r="XCC2" s="854"/>
      <c r="XCD2" s="854"/>
      <c r="XCE2" s="854"/>
      <c r="XCF2" s="854"/>
      <c r="XCG2" s="854"/>
      <c r="XCH2" s="854"/>
      <c r="XCI2" s="854"/>
      <c r="XCJ2" s="854"/>
      <c r="XCK2" s="854"/>
      <c r="XCL2" s="854"/>
      <c r="XCM2" s="854"/>
      <c r="XCN2" s="854"/>
      <c r="XCO2" s="854"/>
      <c r="XCP2" s="854"/>
      <c r="XCQ2" s="854"/>
      <c r="XCR2" s="854"/>
      <c r="XCS2" s="854"/>
      <c r="XCT2" s="854"/>
      <c r="XCU2" s="854"/>
      <c r="XCV2" s="854"/>
      <c r="XCW2" s="854"/>
      <c r="XCX2" s="854"/>
      <c r="XCY2" s="854"/>
      <c r="XCZ2" s="854"/>
      <c r="XDA2" s="854"/>
      <c r="XDB2" s="854"/>
      <c r="XDC2" s="854"/>
      <c r="XDD2" s="854"/>
      <c r="XDE2" s="854"/>
      <c r="XDF2" s="854"/>
      <c r="XDG2" s="854"/>
      <c r="XDH2" s="854"/>
      <c r="XDI2" s="854"/>
      <c r="XDJ2" s="854"/>
      <c r="XDK2" s="854"/>
      <c r="XDL2" s="854"/>
      <c r="XDM2" s="854"/>
      <c r="XDN2" s="854"/>
      <c r="XDO2" s="854"/>
      <c r="XDP2" s="854"/>
      <c r="XDQ2" s="854"/>
      <c r="XDR2" s="854"/>
      <c r="XDS2" s="854"/>
      <c r="XDT2" s="854"/>
      <c r="XDU2" s="854"/>
      <c r="XDV2" s="854"/>
      <c r="XDW2" s="854"/>
      <c r="XDX2" s="854"/>
      <c r="XDY2" s="854"/>
      <c r="XDZ2" s="854"/>
      <c r="XEA2" s="854"/>
      <c r="XEB2" s="854"/>
      <c r="XEC2" s="854"/>
      <c r="XED2" s="854"/>
      <c r="XEE2" s="854"/>
      <c r="XEF2" s="854"/>
      <c r="XEG2" s="854"/>
      <c r="XEH2" s="854"/>
      <c r="XEI2" s="854"/>
      <c r="XEJ2" s="854"/>
      <c r="XEK2" s="854"/>
      <c r="XEL2" s="854"/>
      <c r="XEM2" s="854"/>
      <c r="XEN2" s="854"/>
      <c r="XEO2" s="854"/>
      <c r="XEP2" s="854"/>
      <c r="XEQ2" s="854"/>
      <c r="XER2" s="854"/>
      <c r="XES2" s="854"/>
      <c r="XET2" s="854"/>
      <c r="XEU2" s="854"/>
      <c r="XEV2" s="854"/>
      <c r="XEW2" s="854"/>
      <c r="XEX2" s="854"/>
      <c r="XEY2" s="854"/>
      <c r="XEZ2" s="854"/>
      <c r="XFA2" s="854"/>
      <c r="XFB2" s="854"/>
      <c r="XFC2" s="854"/>
      <c r="XFD2" s="854"/>
    </row>
    <row r="3" spans="1:16384" s="5" customFormat="1" ht="19" thickBot="1" x14ac:dyDescent="0.5">
      <c r="A3" s="575"/>
      <c r="B3" s="6"/>
      <c r="C3" s="6"/>
      <c r="D3" s="6"/>
      <c r="E3" s="6"/>
      <c r="F3" s="6"/>
      <c r="G3" s="6"/>
      <c r="H3" s="6"/>
      <c r="I3" s="6"/>
      <c r="J3" s="6"/>
      <c r="K3" s="6"/>
      <c r="L3" s="576"/>
      <c r="M3" s="186"/>
      <c r="N3" s="299" t="s">
        <v>331</v>
      </c>
      <c r="O3" s="300"/>
      <c r="P3" s="236"/>
      <c r="Q3" s="236"/>
      <c r="R3" s="236"/>
      <c r="S3" s="236"/>
      <c r="T3" s="236"/>
      <c r="U3" s="236"/>
      <c r="V3" s="236"/>
      <c r="W3" s="236"/>
      <c r="X3" s="236"/>
    </row>
    <row r="4" spans="1:16384" s="8" customFormat="1" ht="18.5" x14ac:dyDescent="0.45">
      <c r="A4" s="575"/>
      <c r="B4" s="100" t="s">
        <v>332</v>
      </c>
      <c r="C4" s="259">
        <f>'Project Budget '!H6</f>
        <v>0</v>
      </c>
      <c r="D4" s="9"/>
      <c r="E4" s="9"/>
      <c r="F4" s="9"/>
      <c r="G4" s="9"/>
      <c r="H4" s="9"/>
      <c r="I4" s="9"/>
      <c r="J4" s="9"/>
      <c r="K4" s="9"/>
      <c r="L4" s="576"/>
      <c r="M4" s="571"/>
      <c r="N4" s="299" t="s">
        <v>333</v>
      </c>
      <c r="O4" s="5"/>
      <c r="P4" s="5"/>
      <c r="Q4" s="5"/>
      <c r="R4" s="5"/>
      <c r="S4" s="5"/>
      <c r="T4" s="5"/>
      <c r="U4" s="5"/>
      <c r="V4" s="5"/>
      <c r="W4" s="5"/>
      <c r="X4" s="5"/>
    </row>
    <row r="5" spans="1:16384" s="8" customFormat="1" ht="15" thickBot="1" x14ac:dyDescent="0.4">
      <c r="A5" s="575"/>
      <c r="B5" s="101" t="s">
        <v>334</v>
      </c>
      <c r="C5" s="102">
        <f>'Rents &amp; Affordability'!D53</f>
        <v>0</v>
      </c>
      <c r="D5" s="9"/>
      <c r="E5" s="9"/>
      <c r="F5" s="9"/>
      <c r="G5" s="9"/>
      <c r="H5" s="9"/>
      <c r="I5" s="9"/>
      <c r="J5" s="9"/>
      <c r="K5" s="9"/>
      <c r="L5" s="576"/>
      <c r="M5" s="571"/>
    </row>
    <row r="6" spans="1:16384" s="8" customFormat="1" ht="18.5" x14ac:dyDescent="0.45">
      <c r="A6" s="575"/>
      <c r="B6" s="7"/>
      <c r="C6" s="9"/>
      <c r="D6" s="9"/>
      <c r="E6" s="233"/>
      <c r="F6" s="9"/>
      <c r="G6" s="9"/>
      <c r="H6" s="9"/>
      <c r="I6" s="9"/>
      <c r="J6" s="9"/>
      <c r="K6" s="9"/>
      <c r="L6" s="576"/>
      <c r="M6" s="571"/>
      <c r="N6" s="741" t="s">
        <v>143</v>
      </c>
      <c r="O6" s="742"/>
      <c r="P6" s="742"/>
      <c r="Q6" s="742"/>
      <c r="R6" s="742"/>
      <c r="S6" s="742"/>
      <c r="T6" s="742"/>
      <c r="U6" s="742"/>
      <c r="V6" s="742"/>
      <c r="W6" s="742"/>
      <c r="X6" s="743"/>
    </row>
    <row r="7" spans="1:16384" ht="19" x14ac:dyDescent="0.5">
      <c r="A7" s="540"/>
      <c r="B7" s="710" t="s">
        <v>234</v>
      </c>
      <c r="C7" s="588"/>
      <c r="D7" s="589"/>
      <c r="E7" s="590"/>
      <c r="F7" s="588"/>
      <c r="G7" s="591"/>
      <c r="H7" s="587"/>
      <c r="I7" s="592"/>
      <c r="J7" s="588"/>
      <c r="K7" s="588"/>
      <c r="L7" s="576"/>
      <c r="N7" s="550" t="s">
        <v>145</v>
      </c>
      <c r="O7" s="326"/>
      <c r="P7" s="326"/>
      <c r="Q7" s="293"/>
      <c r="R7" s="293"/>
      <c r="S7" s="293"/>
      <c r="T7" s="293"/>
      <c r="U7" s="293"/>
      <c r="V7" s="293"/>
      <c r="W7" s="293"/>
      <c r="X7" s="310"/>
    </row>
    <row r="8" spans="1:16384" ht="19" x14ac:dyDescent="0.5">
      <c r="A8" s="575"/>
      <c r="B8" s="27"/>
      <c r="C8" s="3"/>
      <c r="D8" s="585" t="s">
        <v>335</v>
      </c>
      <c r="E8" s="586" t="s">
        <v>336</v>
      </c>
      <c r="F8" s="582" t="s">
        <v>337</v>
      </c>
      <c r="G8" s="12"/>
      <c r="H8" s="27"/>
      <c r="I8" s="42"/>
      <c r="J8" s="3"/>
      <c r="K8" s="3"/>
      <c r="L8" s="576"/>
      <c r="N8" s="551" t="s">
        <v>338</v>
      </c>
      <c r="O8" s="326"/>
      <c r="P8" s="326"/>
      <c r="Q8" s="293"/>
      <c r="R8" s="293"/>
      <c r="S8" s="293"/>
      <c r="T8" s="293"/>
      <c r="U8" s="293"/>
      <c r="V8" s="293"/>
      <c r="W8" s="293"/>
      <c r="X8" s="310"/>
    </row>
    <row r="9" spans="1:16384" ht="18.5" x14ac:dyDescent="0.45">
      <c r="A9" s="575"/>
      <c r="B9" s="7" t="s">
        <v>339</v>
      </c>
      <c r="C9" s="7"/>
      <c r="D9" s="141">
        <f>IF($C$5=0,0,E9/$C$5)</f>
        <v>0</v>
      </c>
      <c r="E9" s="142">
        <f>C$4*'Project Budget '!E10</f>
        <v>0</v>
      </c>
      <c r="F9" s="226"/>
      <c r="G9" s="3"/>
      <c r="H9" s="9"/>
      <c r="J9" s="7"/>
      <c r="K9" s="7"/>
      <c r="L9" s="576"/>
      <c r="N9" s="552" t="s">
        <v>151</v>
      </c>
      <c r="O9" s="300"/>
      <c r="P9" s="300"/>
      <c r="Q9" s="293"/>
      <c r="R9" s="293"/>
      <c r="S9" s="293"/>
      <c r="T9" s="293"/>
      <c r="U9" s="293"/>
      <c r="V9" s="293"/>
      <c r="W9" s="293"/>
      <c r="X9" s="310"/>
    </row>
    <row r="10" spans="1:16384" ht="18.5" x14ac:dyDescent="0.45">
      <c r="A10" s="575"/>
      <c r="B10" s="7" t="s">
        <v>340</v>
      </c>
      <c r="C10" s="7"/>
      <c r="D10" s="142">
        <f t="shared" ref="D10:D19" si="0">IF($C$5=0,0,E10/$C$5)</f>
        <v>0</v>
      </c>
      <c r="E10" s="142">
        <f>C$4*'Project Budget '!E11</f>
        <v>0</v>
      </c>
      <c r="F10" s="226"/>
      <c r="G10" s="3"/>
      <c r="H10" s="7"/>
      <c r="J10" s="7"/>
      <c r="K10" s="7"/>
      <c r="L10" s="576"/>
      <c r="N10" s="553" t="s">
        <v>341</v>
      </c>
      <c r="O10" s="300"/>
      <c r="P10" s="300"/>
      <c r="Q10" s="293"/>
      <c r="R10" s="293"/>
      <c r="S10" s="293"/>
      <c r="T10" s="293"/>
      <c r="U10" s="293"/>
      <c r="V10" s="293"/>
      <c r="W10" s="293"/>
      <c r="X10" s="310"/>
    </row>
    <row r="11" spans="1:16384" ht="18.5" x14ac:dyDescent="0.45">
      <c r="A11" s="575"/>
      <c r="B11" s="7" t="s">
        <v>246</v>
      </c>
      <c r="C11" s="7"/>
      <c r="D11" s="142">
        <f t="shared" si="0"/>
        <v>0</v>
      </c>
      <c r="E11" s="142">
        <f>C$4*'Project Budget '!E12</f>
        <v>0</v>
      </c>
      <c r="F11" s="226"/>
      <c r="G11" s="3"/>
      <c r="H11" s="7"/>
      <c r="J11" s="7"/>
      <c r="K11" s="7"/>
      <c r="L11" s="576"/>
      <c r="N11" s="549" t="s">
        <v>157</v>
      </c>
      <c r="O11" s="306"/>
      <c r="P11" s="306"/>
      <c r="Q11" s="312"/>
      <c r="R11" s="312"/>
      <c r="S11" s="312"/>
      <c r="T11" s="312"/>
      <c r="U11" s="312"/>
      <c r="V11" s="312"/>
      <c r="W11" s="312"/>
      <c r="X11" s="313"/>
    </row>
    <row r="12" spans="1:16384" x14ac:dyDescent="0.35">
      <c r="A12" s="575"/>
      <c r="B12" s="7" t="s">
        <v>249</v>
      </c>
      <c r="C12" s="7"/>
      <c r="D12" s="142">
        <f t="shared" si="0"/>
        <v>0</v>
      </c>
      <c r="E12" s="142">
        <f>C$4*'Project Budget '!E13</f>
        <v>0</v>
      </c>
      <c r="F12" s="226"/>
      <c r="G12" s="3"/>
      <c r="H12" s="7"/>
      <c r="J12" s="7"/>
      <c r="K12" s="7"/>
      <c r="L12" s="576"/>
    </row>
    <row r="13" spans="1:16384" ht="18.5" x14ac:dyDescent="0.45">
      <c r="A13" s="575"/>
      <c r="B13" s="7" t="s">
        <v>342</v>
      </c>
      <c r="C13" s="7"/>
      <c r="D13" s="142">
        <f t="shared" si="0"/>
        <v>0</v>
      </c>
      <c r="E13" s="142">
        <f>C$4*'Project Budget '!E14</f>
        <v>0</v>
      </c>
      <c r="F13" s="226"/>
      <c r="G13" s="3"/>
      <c r="H13" s="7"/>
      <c r="J13" s="7"/>
      <c r="K13" s="7"/>
      <c r="L13" s="576"/>
      <c r="N13" s="299" t="s">
        <v>343</v>
      </c>
    </row>
    <row r="14" spans="1:16384" ht="18.5" x14ac:dyDescent="0.45">
      <c r="A14" s="575"/>
      <c r="B14" s="37" t="s">
        <v>253</v>
      </c>
      <c r="C14" s="7"/>
      <c r="D14" s="142">
        <f t="shared" si="0"/>
        <v>0</v>
      </c>
      <c r="E14" s="142">
        <f>C$4*'Project Budget '!E15</f>
        <v>0</v>
      </c>
      <c r="F14" s="226"/>
      <c r="G14" s="3"/>
      <c r="H14" s="7"/>
      <c r="J14" s="7"/>
      <c r="K14" s="7"/>
      <c r="L14" s="576"/>
      <c r="N14" s="299" t="s">
        <v>344</v>
      </c>
    </row>
    <row r="15" spans="1:16384" ht="18.5" x14ac:dyDescent="0.45">
      <c r="A15" s="575"/>
      <c r="B15" s="37" t="str">
        <f>'Project Budget '!B16</f>
        <v>Other (describe)</v>
      </c>
      <c r="C15" s="7"/>
      <c r="D15" s="142">
        <f t="shared" si="0"/>
        <v>0</v>
      </c>
      <c r="E15" s="142">
        <f>C$4*'Project Budget '!E16</f>
        <v>0</v>
      </c>
      <c r="F15" s="226"/>
      <c r="G15" s="3"/>
      <c r="H15" s="7"/>
      <c r="J15" s="7"/>
      <c r="K15" s="7"/>
      <c r="L15" s="576"/>
      <c r="N15" s="299" t="s">
        <v>345</v>
      </c>
    </row>
    <row r="16" spans="1:16384" x14ac:dyDescent="0.35">
      <c r="A16" s="575"/>
      <c r="B16" s="37" t="str">
        <f>'Project Budget '!B17</f>
        <v>Other (describe)</v>
      </c>
      <c r="C16" s="7"/>
      <c r="D16" s="142">
        <f t="shared" ref="D16:D17" si="1">IF($C$5=0,0,E16/$C$5)</f>
        <v>0</v>
      </c>
      <c r="E16" s="142">
        <f>C$4*'Project Budget '!E17</f>
        <v>0</v>
      </c>
      <c r="F16" s="226"/>
      <c r="G16" s="3"/>
      <c r="H16" s="7"/>
      <c r="J16" s="7"/>
      <c r="K16" s="7"/>
      <c r="L16" s="576"/>
    </row>
    <row r="17" spans="1:20" x14ac:dyDescent="0.35">
      <c r="A17" s="575"/>
      <c r="B17" s="37" t="str">
        <f>'Project Budget '!B18</f>
        <v>Other (describe)</v>
      </c>
      <c r="C17" s="7"/>
      <c r="D17" s="142">
        <f t="shared" si="1"/>
        <v>0</v>
      </c>
      <c r="E17" s="142">
        <f>C$4*'Project Budget '!E18</f>
        <v>0</v>
      </c>
      <c r="F17" s="226"/>
      <c r="G17" s="3"/>
      <c r="H17" s="7"/>
      <c r="J17" s="7"/>
      <c r="K17" s="7"/>
      <c r="L17" s="576"/>
    </row>
    <row r="18" spans="1:20" ht="16.5" customHeight="1" x14ac:dyDescent="0.5">
      <c r="A18" s="575"/>
      <c r="B18" s="37" t="str">
        <f>'Project Budget '!B19</f>
        <v>Other (describe)</v>
      </c>
      <c r="C18" s="7"/>
      <c r="D18" s="143">
        <f t="shared" si="0"/>
        <v>0</v>
      </c>
      <c r="E18" s="143">
        <f>C$4*'Project Budget '!E19</f>
        <v>0</v>
      </c>
      <c r="F18" s="226"/>
      <c r="G18" s="11"/>
      <c r="H18" s="13"/>
      <c r="I18" s="13"/>
      <c r="J18" s="7"/>
      <c r="K18" s="7"/>
      <c r="L18" s="576"/>
    </row>
    <row r="19" spans="1:20" ht="15" thickBot="1" x14ac:dyDescent="0.4">
      <c r="A19" s="575"/>
      <c r="B19" s="65" t="s">
        <v>346</v>
      </c>
      <c r="C19" s="65"/>
      <c r="D19" s="144">
        <f t="shared" si="0"/>
        <v>0</v>
      </c>
      <c r="E19" s="144">
        <f>SUM(E9:E18)</f>
        <v>0</v>
      </c>
      <c r="F19" s="7"/>
      <c r="G19" s="3"/>
      <c r="H19" s="7"/>
      <c r="I19" s="14"/>
      <c r="J19" s="7"/>
      <c r="K19" s="7"/>
      <c r="L19" s="576"/>
    </row>
    <row r="20" spans="1:20" ht="10.5" customHeight="1" thickTop="1" x14ac:dyDescent="0.35">
      <c r="A20" s="575"/>
      <c r="B20" s="7"/>
      <c r="C20" s="7"/>
      <c r="D20" s="7"/>
      <c r="E20" s="7"/>
      <c r="F20" s="7"/>
      <c r="G20" s="7"/>
      <c r="H20" s="7"/>
      <c r="J20" s="7"/>
      <c r="K20" s="7"/>
      <c r="L20" s="576"/>
    </row>
    <row r="21" spans="1:20" ht="15.75" hidden="1" customHeight="1" x14ac:dyDescent="0.35">
      <c r="A21" s="575"/>
      <c r="B21" s="103" t="s">
        <v>347</v>
      </c>
      <c r="C21" s="104" t="e">
        <f>E19*('Project Budget '!C74)</f>
        <v>#DIV/0!</v>
      </c>
      <c r="D21" s="107" t="s">
        <v>348</v>
      </c>
      <c r="E21" s="7"/>
      <c r="F21" s="7"/>
      <c r="G21" s="7"/>
      <c r="H21" s="7"/>
      <c r="J21" s="7"/>
      <c r="K21" s="7"/>
      <c r="L21" s="576"/>
    </row>
    <row r="22" spans="1:20" s="16" customFormat="1" ht="15" hidden="1" thickBot="1" x14ac:dyDescent="0.4">
      <c r="A22" s="575"/>
      <c r="B22" s="105" t="s">
        <v>349</v>
      </c>
      <c r="C22" s="106" t="e">
        <f>'Project Budget '!F75+('Project Budget '!I75-'Proforma - Non-Residential'!G72)</f>
        <v>#DIV/0!</v>
      </c>
      <c r="D22" s="15"/>
      <c r="E22" s="15"/>
      <c r="F22" s="25"/>
      <c r="G22" s="17"/>
      <c r="H22" s="15"/>
      <c r="I22"/>
      <c r="J22" s="15"/>
      <c r="K22" s="15"/>
      <c r="L22" s="576"/>
      <c r="M22" s="572"/>
    </row>
    <row r="23" spans="1:20" s="16" customFormat="1" x14ac:dyDescent="0.35">
      <c r="A23" s="575"/>
      <c r="B23" s="7"/>
      <c r="C23" s="15"/>
      <c r="D23" s="15"/>
      <c r="E23" s="15"/>
      <c r="F23" s="12"/>
      <c r="G23" s="15"/>
      <c r="H23" s="15"/>
      <c r="I23" s="866"/>
      <c r="J23" s="866"/>
      <c r="K23" s="11"/>
      <c r="L23" s="576"/>
      <c r="M23" s="572"/>
    </row>
    <row r="24" spans="1:20" ht="21" customHeight="1" x14ac:dyDescent="0.35">
      <c r="A24" s="575"/>
      <c r="B24" s="711" t="s">
        <v>350</v>
      </c>
      <c r="C24" s="593"/>
      <c r="D24" s="593"/>
      <c r="E24" s="593"/>
      <c r="F24" s="593"/>
      <c r="G24" s="591"/>
      <c r="H24" s="591"/>
      <c r="I24" s="865"/>
      <c r="J24" s="865"/>
      <c r="K24" s="594"/>
      <c r="L24" s="576"/>
      <c r="M24" s="24"/>
      <c r="N24"/>
      <c r="O24"/>
      <c r="P24"/>
      <c r="Q24"/>
      <c r="R24"/>
    </row>
    <row r="25" spans="1:20" ht="29" x14ac:dyDescent="0.35">
      <c r="A25" s="575"/>
      <c r="B25" s="27"/>
      <c r="C25"/>
      <c r="D25"/>
      <c r="E25"/>
      <c r="F25"/>
      <c r="G25" s="122" t="s">
        <v>351</v>
      </c>
      <c r="H25" s="12"/>
      <c r="I25" s="582" t="s">
        <v>352</v>
      </c>
      <c r="J25" s="41"/>
      <c r="K25" s="29"/>
      <c r="L25" s="576"/>
      <c r="M25" s="24"/>
      <c r="N25"/>
      <c r="O25"/>
      <c r="P25"/>
      <c r="Q25"/>
      <c r="R25"/>
    </row>
    <row r="26" spans="1:20" x14ac:dyDescent="0.35">
      <c r="A26" s="575"/>
      <c r="B26" s="15" t="s">
        <v>353</v>
      </c>
      <c r="C26"/>
      <c r="D26" s="7"/>
      <c r="E26" s="7"/>
      <c r="F26" s="12"/>
      <c r="G26" s="94">
        <f>'Rents &amp; Affordability'!J52</f>
        <v>0</v>
      </c>
      <c r="H26" s="19"/>
      <c r="I26" s="226"/>
      <c r="J26"/>
      <c r="K26"/>
      <c r="L26" s="576"/>
      <c r="M26" s="24"/>
      <c r="N26"/>
      <c r="O26"/>
      <c r="P26"/>
      <c r="Q26"/>
      <c r="R26"/>
      <c r="S26"/>
      <c r="T26"/>
    </row>
    <row r="27" spans="1:20" x14ac:dyDescent="0.35">
      <c r="A27" s="575"/>
      <c r="B27" s="193" t="s">
        <v>354</v>
      </c>
      <c r="C27" s="7"/>
      <c r="D27" s="7"/>
      <c r="E27" s="7"/>
      <c r="F27" s="12"/>
      <c r="G27" s="76"/>
      <c r="H27" s="20"/>
      <c r="I27" s="226"/>
      <c r="J27"/>
      <c r="K27"/>
      <c r="L27" s="576"/>
      <c r="M27" s="24"/>
      <c r="N27"/>
      <c r="O27"/>
      <c r="P27"/>
      <c r="Q27"/>
      <c r="R27"/>
      <c r="S27"/>
      <c r="T27"/>
    </row>
    <row r="28" spans="1:20" ht="16" x14ac:dyDescent="0.5">
      <c r="A28" s="575"/>
      <c r="B28" s="7" t="s">
        <v>355</v>
      </c>
      <c r="C28" s="7"/>
      <c r="D28" s="7"/>
      <c r="E28" s="7"/>
      <c r="F28" s="7"/>
      <c r="G28" s="95">
        <f>G26*G27</f>
        <v>0</v>
      </c>
      <c r="H28" s="13"/>
      <c r="I28" s="226"/>
      <c r="J28"/>
      <c r="K28"/>
      <c r="L28" s="576"/>
      <c r="M28" s="24"/>
      <c r="N28"/>
      <c r="O28"/>
      <c r="P28"/>
      <c r="Q28"/>
      <c r="R28"/>
      <c r="S28"/>
      <c r="T28"/>
    </row>
    <row r="29" spans="1:20" ht="15" thickBot="1" x14ac:dyDescent="0.4">
      <c r="A29" s="575"/>
      <c r="B29" s="65" t="s">
        <v>356</v>
      </c>
      <c r="C29" s="65"/>
      <c r="D29" s="65"/>
      <c r="E29" s="65"/>
      <c r="F29" s="65"/>
      <c r="G29" s="90">
        <f>G26-G28</f>
        <v>0</v>
      </c>
      <c r="H29" s="7"/>
      <c r="I29" s="226"/>
      <c r="J29"/>
      <c r="K29"/>
      <c r="L29" s="576"/>
    </row>
    <row r="30" spans="1:20" ht="16.5" customHeight="1" thickTop="1" x14ac:dyDescent="0.35">
      <c r="A30" s="575"/>
      <c r="B30" s="7"/>
      <c r="C30" s="7"/>
      <c r="D30" s="7"/>
      <c r="E30" s="7"/>
      <c r="F30" s="12"/>
      <c r="G30" s="7"/>
      <c r="H30" s="7"/>
      <c r="J30"/>
      <c r="K30"/>
      <c r="L30" s="576"/>
    </row>
    <row r="31" spans="1:20" ht="21" customHeight="1" x14ac:dyDescent="0.35">
      <c r="A31" s="575"/>
      <c r="B31" s="711" t="s">
        <v>357</v>
      </c>
      <c r="C31" s="588"/>
      <c r="D31" s="587"/>
      <c r="E31" s="588"/>
      <c r="F31" s="588"/>
      <c r="G31" s="588"/>
      <c r="H31" s="588"/>
      <c r="I31" s="593"/>
      <c r="J31" s="588"/>
      <c r="K31" s="588"/>
      <c r="L31" s="576"/>
    </row>
    <row r="32" spans="1:20" ht="30.5" x14ac:dyDescent="0.5">
      <c r="A32" s="575"/>
      <c r="B32" s="27"/>
      <c r="C32" s="662" t="s">
        <v>358</v>
      </c>
      <c r="D32" s="662" t="s">
        <v>359</v>
      </c>
      <c r="E32" s="7"/>
      <c r="F32" s="3"/>
      <c r="G32" s="7"/>
      <c r="H32" s="7"/>
      <c r="I32" s="582" t="s">
        <v>352</v>
      </c>
      <c r="J32" s="7"/>
      <c r="K32" s="7"/>
      <c r="L32" s="576"/>
    </row>
    <row r="33" spans="1:13" x14ac:dyDescent="0.35">
      <c r="A33" s="575"/>
      <c r="B33" s="7" t="s">
        <v>360</v>
      </c>
      <c r="C33" s="71"/>
      <c r="D33" s="84"/>
      <c r="E33" s="7"/>
      <c r="F33" s="7"/>
      <c r="G33" s="94">
        <f>D33*C33*12</f>
        <v>0</v>
      </c>
      <c r="H33" s="7"/>
      <c r="I33" s="226"/>
      <c r="J33" s="7"/>
      <c r="K33" s="7"/>
      <c r="L33" s="576"/>
    </row>
    <row r="34" spans="1:13" x14ac:dyDescent="0.35">
      <c r="A34" s="575"/>
      <c r="B34" s="7" t="s">
        <v>361</v>
      </c>
      <c r="C34" s="71"/>
      <c r="D34" s="84"/>
      <c r="E34" s="7"/>
      <c r="F34" s="7"/>
      <c r="G34" s="94">
        <f>D34*C34*12</f>
        <v>0</v>
      </c>
      <c r="H34" s="7"/>
      <c r="I34" s="226"/>
      <c r="J34" s="7"/>
      <c r="K34" s="7"/>
      <c r="L34" s="576"/>
    </row>
    <row r="35" spans="1:13" ht="16" x14ac:dyDescent="0.5">
      <c r="A35" s="575"/>
      <c r="B35" s="7" t="s">
        <v>362</v>
      </c>
      <c r="C35" s="7"/>
      <c r="D35" s="7"/>
      <c r="E35" s="7"/>
      <c r="F35" s="7"/>
      <c r="G35" s="96"/>
      <c r="H35" s="21"/>
      <c r="I35" s="226"/>
      <c r="J35" s="7"/>
      <c r="K35" s="7"/>
      <c r="L35" s="576"/>
    </row>
    <row r="36" spans="1:13" x14ac:dyDescent="0.35">
      <c r="A36" s="575"/>
      <c r="B36" s="7" t="s">
        <v>363</v>
      </c>
      <c r="C36" s="7"/>
      <c r="D36" s="7"/>
      <c r="E36" s="7"/>
      <c r="F36" s="7"/>
      <c r="G36" s="94">
        <f>SUM(G33:G35)</f>
        <v>0</v>
      </c>
      <c r="H36" s="7"/>
      <c r="I36" s="226"/>
      <c r="J36" s="7"/>
      <c r="K36" s="7"/>
      <c r="L36" s="576"/>
    </row>
    <row r="37" spans="1:13" x14ac:dyDescent="0.35">
      <c r="A37" s="575"/>
      <c r="B37" s="193" t="s">
        <v>364</v>
      </c>
      <c r="C37" s="7"/>
      <c r="D37" s="7"/>
      <c r="E37" s="7"/>
      <c r="F37" s="7"/>
      <c r="G37" s="203">
        <f>G27</f>
        <v>0</v>
      </c>
      <c r="H37" s="20"/>
      <c r="I37" s="226"/>
      <c r="J37" s="7"/>
      <c r="K37" s="7"/>
      <c r="L37" s="576"/>
    </row>
    <row r="38" spans="1:13" x14ac:dyDescent="0.35">
      <c r="A38" s="575"/>
      <c r="B38" s="7" t="s">
        <v>355</v>
      </c>
      <c r="C38" s="7"/>
      <c r="D38" s="7"/>
      <c r="E38" s="7"/>
      <c r="F38" s="7"/>
      <c r="G38" s="95">
        <f>G36*G37</f>
        <v>0</v>
      </c>
      <c r="H38" s="20"/>
      <c r="I38" s="226"/>
      <c r="J38" s="7"/>
      <c r="K38" s="7"/>
      <c r="L38" s="576"/>
    </row>
    <row r="39" spans="1:13" ht="15" thickBot="1" x14ac:dyDescent="0.4">
      <c r="A39" s="575"/>
      <c r="B39" s="65" t="s">
        <v>365</v>
      </c>
      <c r="C39" s="65"/>
      <c r="D39" s="65"/>
      <c r="E39" s="65"/>
      <c r="F39" s="65"/>
      <c r="G39" s="90">
        <f>+G36-G38</f>
        <v>0</v>
      </c>
      <c r="H39" s="7"/>
      <c r="I39" s="226"/>
      <c r="J39" s="7"/>
      <c r="K39" s="7"/>
      <c r="L39" s="576"/>
    </row>
    <row r="40" spans="1:13" ht="10.5" customHeight="1" thickTop="1" x14ac:dyDescent="0.35">
      <c r="A40" s="575"/>
      <c r="B40" s="7"/>
      <c r="C40" s="7"/>
      <c r="D40" s="7"/>
      <c r="E40" s="7"/>
      <c r="F40" s="7"/>
      <c r="G40" s="7"/>
      <c r="H40" s="7"/>
      <c r="J40" s="7"/>
      <c r="K40" s="7"/>
      <c r="L40" s="576"/>
    </row>
    <row r="41" spans="1:13" ht="20.25" customHeight="1" x14ac:dyDescent="0.35">
      <c r="A41" s="575"/>
      <c r="B41" s="711" t="s">
        <v>366</v>
      </c>
      <c r="C41" s="588"/>
      <c r="D41" s="588"/>
      <c r="E41" s="588"/>
      <c r="F41" s="591"/>
      <c r="G41" s="588"/>
      <c r="H41" s="588"/>
      <c r="I41" s="593"/>
      <c r="J41" s="588"/>
      <c r="K41" s="588"/>
      <c r="L41" s="461"/>
    </row>
    <row r="42" spans="1:13" s="5" customFormat="1" ht="29" x14ac:dyDescent="0.35">
      <c r="A42" s="575"/>
      <c r="B42" s="27"/>
      <c r="C42" s="3"/>
      <c r="D42" s="3"/>
      <c r="E42" s="3"/>
      <c r="F42" s="12"/>
      <c r="G42" s="583"/>
      <c r="H42" s="3"/>
      <c r="I42" s="582" t="s">
        <v>352</v>
      </c>
      <c r="J42" s="3"/>
      <c r="K42" s="3"/>
      <c r="L42" s="576"/>
      <c r="M42" s="186"/>
    </row>
    <row r="43" spans="1:13" x14ac:dyDescent="0.35">
      <c r="A43" s="575"/>
      <c r="B43" s="7" t="s">
        <v>367</v>
      </c>
      <c r="C43" s="7"/>
      <c r="D43" s="7"/>
      <c r="E43" s="7"/>
      <c r="F43" s="7"/>
      <c r="G43" s="84"/>
      <c r="H43" s="7"/>
      <c r="I43" s="226"/>
      <c r="J43" s="7"/>
      <c r="K43" s="7"/>
      <c r="L43" s="576"/>
    </row>
    <row r="44" spans="1:13" x14ac:dyDescent="0.35">
      <c r="A44" s="575"/>
      <c r="B44" s="71" t="s">
        <v>254</v>
      </c>
      <c r="C44" s="3"/>
      <c r="D44" s="7"/>
      <c r="E44" s="7"/>
      <c r="F44" s="7"/>
      <c r="G44" s="84"/>
      <c r="H44" s="7"/>
      <c r="I44" s="226"/>
      <c r="J44" s="7"/>
      <c r="K44" s="265"/>
      <c r="L44" s="576"/>
    </row>
    <row r="45" spans="1:13" x14ac:dyDescent="0.35">
      <c r="A45" s="575"/>
      <c r="B45" s="71" t="s">
        <v>254</v>
      </c>
      <c r="C45" s="3"/>
      <c r="D45" s="7"/>
      <c r="E45" s="7"/>
      <c r="F45" s="7"/>
      <c r="G45" s="84"/>
      <c r="H45" s="7"/>
      <c r="I45" s="226"/>
      <c r="J45" s="7"/>
      <c r="K45" s="7"/>
      <c r="L45" s="576"/>
    </row>
    <row r="46" spans="1:13" x14ac:dyDescent="0.35">
      <c r="A46" s="575"/>
      <c r="B46" s="71" t="s">
        <v>254</v>
      </c>
      <c r="C46" s="3"/>
      <c r="D46" s="7"/>
      <c r="E46" s="7"/>
      <c r="F46" s="7"/>
      <c r="G46" s="84"/>
      <c r="H46" s="7"/>
      <c r="I46" s="226"/>
      <c r="J46" s="7"/>
      <c r="K46" s="7"/>
      <c r="L46" s="576"/>
    </row>
    <row r="47" spans="1:13" x14ac:dyDescent="0.35">
      <c r="A47" s="575"/>
      <c r="B47" s="71" t="s">
        <v>254</v>
      </c>
      <c r="C47" s="3"/>
      <c r="D47" s="7"/>
      <c r="E47" s="7"/>
      <c r="F47" s="7"/>
      <c r="G47" s="84"/>
      <c r="H47" s="7"/>
      <c r="I47" s="226"/>
      <c r="J47" s="7"/>
      <c r="K47" s="7"/>
      <c r="L47" s="576"/>
    </row>
    <row r="48" spans="1:13" ht="15" thickBot="1" x14ac:dyDescent="0.4">
      <c r="A48" s="575"/>
      <c r="B48" s="65" t="s">
        <v>368</v>
      </c>
      <c r="C48" s="65"/>
      <c r="D48" s="65"/>
      <c r="E48" s="65"/>
      <c r="F48" s="65"/>
      <c r="G48" s="90">
        <f>SUM(G43:G47)</f>
        <v>0</v>
      </c>
      <c r="H48" s="7"/>
      <c r="I48" s="226"/>
      <c r="J48" s="7"/>
      <c r="K48" s="7"/>
      <c r="L48" s="576"/>
    </row>
    <row r="49" spans="1:13" ht="15.5" thickTop="1" thickBot="1" x14ac:dyDescent="0.4">
      <c r="A49" s="575"/>
      <c r="B49" s="665"/>
      <c r="C49" s="665"/>
      <c r="D49" s="665"/>
      <c r="E49" s="665"/>
      <c r="F49" s="665"/>
      <c r="G49" s="665"/>
      <c r="H49" s="7"/>
      <c r="I49" s="226"/>
      <c r="J49" s="7"/>
      <c r="K49" s="7"/>
      <c r="L49" s="576"/>
    </row>
    <row r="50" spans="1:13" s="8" customFormat="1" ht="16.5" thickTop="1" thickBot="1" x14ac:dyDescent="0.4">
      <c r="A50" s="575"/>
      <c r="B50" s="663" t="s">
        <v>369</v>
      </c>
      <c r="C50" s="663"/>
      <c r="D50" s="663"/>
      <c r="E50" s="663"/>
      <c r="F50" s="663"/>
      <c r="G50" s="664">
        <f>G29+G39+G48</f>
        <v>0</v>
      </c>
      <c r="H50" s="9"/>
      <c r="I50" s="226"/>
      <c r="J50" s="9"/>
      <c r="K50" s="9"/>
      <c r="L50" s="576"/>
      <c r="M50" s="571"/>
    </row>
    <row r="51" spans="1:13" s="8" customFormat="1" ht="18" customHeight="1" thickTop="1" x14ac:dyDescent="0.35">
      <c r="A51" s="575"/>
      <c r="B51" s="9"/>
      <c r="C51" s="9"/>
      <c r="D51" s="9"/>
      <c r="E51" s="9"/>
      <c r="F51" s="9"/>
      <c r="G51" s="9"/>
      <c r="H51" s="9"/>
      <c r="I51" s="9"/>
      <c r="J51" s="9"/>
      <c r="K51" s="9"/>
      <c r="L51" s="576"/>
      <c r="M51" s="571"/>
    </row>
    <row r="52" spans="1:13" ht="20.25" customHeight="1" x14ac:dyDescent="0.35">
      <c r="A52" s="575"/>
      <c r="B52" s="711" t="s">
        <v>370</v>
      </c>
      <c r="C52" s="588"/>
      <c r="D52" s="588"/>
      <c r="E52" s="588"/>
      <c r="F52" s="595"/>
      <c r="G52" s="596"/>
      <c r="H52" s="596"/>
      <c r="I52" s="596"/>
      <c r="J52" s="588"/>
      <c r="K52" s="588"/>
      <c r="L52" s="576"/>
    </row>
    <row r="53" spans="1:13" ht="29" x14ac:dyDescent="0.35">
      <c r="A53" s="575"/>
      <c r="B53" s="7"/>
      <c r="C53" s="7"/>
      <c r="D53" s="7"/>
      <c r="E53" s="7"/>
      <c r="F53" s="584" t="s">
        <v>371</v>
      </c>
      <c r="G53" s="530" t="s">
        <v>351</v>
      </c>
      <c r="H53" s="10"/>
      <c r="I53" s="582" t="s">
        <v>352</v>
      </c>
      <c r="J53" s="7"/>
      <c r="K53" s="7"/>
      <c r="L53" s="576"/>
    </row>
    <row r="54" spans="1:13" x14ac:dyDescent="0.35">
      <c r="A54" s="575"/>
      <c r="B54" s="26" t="s">
        <v>372</v>
      </c>
      <c r="C54" s="7"/>
      <c r="D54" s="7"/>
      <c r="E54" s="7"/>
      <c r="F54" s="87">
        <f>IF($C$5=0,0,G54/$C$5)</f>
        <v>0</v>
      </c>
      <c r="G54" s="108"/>
      <c r="H54" s="7"/>
      <c r="I54" s="226"/>
      <c r="J54" s="7"/>
      <c r="K54" s="7"/>
      <c r="L54" s="576"/>
    </row>
    <row r="55" spans="1:13" x14ac:dyDescent="0.35">
      <c r="A55" s="575"/>
      <c r="B55" s="7" t="s">
        <v>373</v>
      </c>
      <c r="C55" s="7"/>
      <c r="D55" s="7"/>
      <c r="E55" s="7"/>
      <c r="F55" s="87">
        <f>IF($C$5=0,0,G55/$C$5)</f>
        <v>0</v>
      </c>
      <c r="G55" s="109"/>
      <c r="H55" s="7"/>
      <c r="I55" s="226"/>
      <c r="J55" s="7"/>
      <c r="K55" s="7"/>
      <c r="L55" s="576"/>
    </row>
    <row r="56" spans="1:13" x14ac:dyDescent="0.35">
      <c r="A56" s="575"/>
      <c r="B56" s="7" t="s">
        <v>374</v>
      </c>
      <c r="C56" s="7"/>
      <c r="D56" s="7"/>
      <c r="E56" s="7"/>
      <c r="F56" s="84"/>
      <c r="G56" s="94">
        <f>F56*$C$5</f>
        <v>0</v>
      </c>
      <c r="H56" s="7"/>
      <c r="I56" s="226"/>
      <c r="J56" s="7"/>
      <c r="K56" s="7"/>
      <c r="L56" s="576"/>
    </row>
    <row r="57" spans="1:13" x14ac:dyDescent="0.35">
      <c r="A57" s="575"/>
      <c r="B57" s="7" t="s">
        <v>375</v>
      </c>
      <c r="C57" s="7"/>
      <c r="D57" s="7"/>
      <c r="E57" s="7"/>
      <c r="F57" s="84"/>
      <c r="G57" s="94">
        <f>F57*$C$5</f>
        <v>0</v>
      </c>
      <c r="H57" s="7"/>
      <c r="I57" s="226"/>
      <c r="J57" s="7"/>
      <c r="K57" s="7"/>
      <c r="L57" s="576"/>
    </row>
    <row r="58" spans="1:13" ht="16" x14ac:dyDescent="0.5">
      <c r="A58" s="575"/>
      <c r="B58" s="7" t="s">
        <v>376</v>
      </c>
      <c r="C58" s="7"/>
      <c r="D58" s="7"/>
      <c r="E58" s="7"/>
      <c r="F58" s="84"/>
      <c r="G58" s="666">
        <f>F58*$C$5</f>
        <v>0</v>
      </c>
      <c r="H58" s="13"/>
      <c r="I58" s="226"/>
      <c r="J58" s="7"/>
      <c r="K58" s="7"/>
      <c r="L58" s="576"/>
    </row>
    <row r="59" spans="1:13" x14ac:dyDescent="0.35">
      <c r="A59" s="575"/>
      <c r="B59" s="7" t="s">
        <v>377</v>
      </c>
      <c r="C59" s="7"/>
      <c r="D59" s="7"/>
      <c r="E59" s="7"/>
      <c r="F59" s="87">
        <f>IF($C$5=0,0,G59/$C$5)</f>
        <v>0</v>
      </c>
      <c r="G59" s="667">
        <f>SUM(G56:G58)</f>
        <v>0</v>
      </c>
      <c r="H59" s="7"/>
      <c r="I59" s="226"/>
      <c r="J59" s="7"/>
      <c r="K59" s="7"/>
      <c r="L59" s="576"/>
    </row>
    <row r="60" spans="1:13" x14ac:dyDescent="0.35">
      <c r="A60" s="575"/>
      <c r="B60" s="7" t="s">
        <v>378</v>
      </c>
      <c r="C60" s="7"/>
      <c r="D60" s="7"/>
      <c r="E60" s="7"/>
      <c r="F60" s="84"/>
      <c r="G60" s="95">
        <f t="shared" ref="G60:G65" si="2">F60*$C$5</f>
        <v>0</v>
      </c>
      <c r="H60" s="7"/>
      <c r="I60" s="226"/>
      <c r="J60" s="7"/>
      <c r="K60" s="7"/>
      <c r="L60" s="576"/>
    </row>
    <row r="61" spans="1:13" x14ac:dyDescent="0.35">
      <c r="A61" s="575"/>
      <c r="B61" s="7" t="s">
        <v>379</v>
      </c>
      <c r="C61" s="7"/>
      <c r="D61" s="7"/>
      <c r="E61" s="7"/>
      <c r="F61" s="84"/>
      <c r="G61" s="94">
        <f t="shared" si="2"/>
        <v>0</v>
      </c>
      <c r="H61" s="7"/>
      <c r="I61" s="226"/>
      <c r="J61" s="7"/>
      <c r="K61" s="7"/>
      <c r="L61" s="576"/>
    </row>
    <row r="62" spans="1:13" x14ac:dyDescent="0.35">
      <c r="A62" s="575"/>
      <c r="B62" s="71" t="s">
        <v>254</v>
      </c>
      <c r="C62" s="3"/>
      <c r="D62" s="3"/>
      <c r="E62" s="7"/>
      <c r="F62" s="84"/>
      <c r="G62" s="94">
        <f t="shared" si="2"/>
        <v>0</v>
      </c>
      <c r="H62" s="7"/>
      <c r="I62" s="226"/>
      <c r="J62" s="7"/>
      <c r="K62" s="7"/>
      <c r="L62" s="576"/>
    </row>
    <row r="63" spans="1:13" x14ac:dyDescent="0.35">
      <c r="A63" s="575"/>
      <c r="B63" s="71" t="s">
        <v>254</v>
      </c>
      <c r="C63" s="3"/>
      <c r="D63" s="3"/>
      <c r="E63" s="7"/>
      <c r="F63" s="84"/>
      <c r="G63" s="94">
        <f t="shared" si="2"/>
        <v>0</v>
      </c>
      <c r="H63" s="7"/>
      <c r="I63" s="226"/>
      <c r="J63" s="7"/>
      <c r="K63" s="7"/>
      <c r="L63" s="576"/>
    </row>
    <row r="64" spans="1:13" x14ac:dyDescent="0.35">
      <c r="A64" s="575"/>
      <c r="B64" s="71" t="s">
        <v>254</v>
      </c>
      <c r="C64" s="3"/>
      <c r="D64" s="3"/>
      <c r="E64" s="7"/>
      <c r="F64" s="84"/>
      <c r="G64" s="94">
        <f t="shared" si="2"/>
        <v>0</v>
      </c>
      <c r="H64" s="7"/>
      <c r="I64" s="226"/>
      <c r="J64" s="7"/>
      <c r="K64" s="7"/>
      <c r="L64" s="576"/>
    </row>
    <row r="65" spans="1:13" x14ac:dyDescent="0.35">
      <c r="A65" s="575"/>
      <c r="B65" s="71" t="s">
        <v>254</v>
      </c>
      <c r="C65" s="3"/>
      <c r="D65" s="3"/>
      <c r="E65" s="7"/>
      <c r="F65" s="84"/>
      <c r="G65" s="94">
        <f t="shared" si="2"/>
        <v>0</v>
      </c>
      <c r="H65" s="7"/>
      <c r="I65" s="226"/>
      <c r="J65" s="7"/>
      <c r="K65" s="7"/>
      <c r="L65" s="576"/>
    </row>
    <row r="66" spans="1:13" x14ac:dyDescent="0.35">
      <c r="A66" s="575"/>
      <c r="B66" s="27" t="s">
        <v>380</v>
      </c>
      <c r="C66" s="7"/>
      <c r="D66" s="7"/>
      <c r="E66" s="7"/>
      <c r="F66" s="110">
        <v>0.04</v>
      </c>
      <c r="G66" s="94">
        <f>IF(G26&lt;&gt;0,IF( OR('Rents &amp; Affordability'!F25&lt;&gt;0,'Rents &amp; Affordability'!F23&lt;&gt;0),(('Proforma - Residential'!G50-(('Rents &amp; Affordability'!J23+'Rents &amp; Affordability'!J25)*(1-'Proforma - Residential'!G27)))*'Proforma - Residential'!F66),'Proforma - Residential'!G50*'Proforma - Residential'!F66),0)</f>
        <v>0</v>
      </c>
      <c r="H66" s="7"/>
      <c r="I66" s="226"/>
      <c r="J66" s="7"/>
      <c r="K66" s="7"/>
      <c r="L66" s="576"/>
    </row>
    <row r="67" spans="1:13" x14ac:dyDescent="0.35">
      <c r="A67" s="575"/>
      <c r="B67" s="7" t="s">
        <v>381</v>
      </c>
      <c r="C67" s="7"/>
      <c r="D67" s="7"/>
      <c r="E67" s="7"/>
      <c r="F67" s="76"/>
      <c r="G67" s="94">
        <f>F67*G50</f>
        <v>0</v>
      </c>
      <c r="H67" s="7"/>
      <c r="I67" s="226"/>
      <c r="J67" s="7"/>
      <c r="K67" s="7"/>
      <c r="L67" s="576"/>
    </row>
    <row r="68" spans="1:13" ht="16" x14ac:dyDescent="0.5">
      <c r="A68" s="575"/>
      <c r="B68" s="7" t="s">
        <v>382</v>
      </c>
      <c r="C68" s="7"/>
      <c r="D68" s="7"/>
      <c r="E68" s="7"/>
      <c r="F68" s="76"/>
      <c r="G68" s="95">
        <f>F68*G50</f>
        <v>0</v>
      </c>
      <c r="H68" s="13"/>
      <c r="I68" s="226"/>
      <c r="J68" s="7"/>
      <c r="K68" s="81"/>
      <c r="L68" s="576"/>
    </row>
    <row r="69" spans="1:13" ht="15.5" x14ac:dyDescent="0.35">
      <c r="A69" s="575"/>
      <c r="B69" s="111" t="s">
        <v>383</v>
      </c>
      <c r="C69" s="112"/>
      <c r="D69" s="112"/>
      <c r="E69" s="112"/>
      <c r="F69" s="113">
        <f>IF($C$5=0,0,G69/$C$5)</f>
        <v>0</v>
      </c>
      <c r="G69" s="114">
        <f>SUM(G54:G58,G60:G68)</f>
        <v>0</v>
      </c>
      <c r="H69" s="7"/>
      <c r="I69" s="82" t="s">
        <v>384</v>
      </c>
      <c r="J69" s="83">
        <f>IF(G50=0,0,G69/G50)</f>
        <v>0</v>
      </c>
      <c r="K69" s="7"/>
      <c r="L69" s="576"/>
    </row>
    <row r="70" spans="1:13" s="31" customFormat="1" ht="16.5" customHeight="1" x14ac:dyDescent="0.35">
      <c r="A70" s="575"/>
      <c r="B70" s="40"/>
      <c r="C70" s="46"/>
      <c r="D70" s="40"/>
      <c r="E70" s="40"/>
      <c r="F70" s="40"/>
      <c r="G70" s="40"/>
      <c r="H70" s="26"/>
      <c r="I70" s="32"/>
      <c r="J70" s="26"/>
      <c r="K70" s="26"/>
      <c r="L70" s="577"/>
      <c r="M70" s="573"/>
    </row>
    <row r="71" spans="1:13" ht="15.5" x14ac:dyDescent="0.35">
      <c r="A71" s="575"/>
      <c r="B71" s="115" t="s">
        <v>385</v>
      </c>
      <c r="C71" s="116"/>
      <c r="D71" s="116"/>
      <c r="E71" s="116"/>
      <c r="F71" s="117"/>
      <c r="G71" s="118">
        <f>G50-G69</f>
        <v>0</v>
      </c>
      <c r="H71" s="9"/>
      <c r="I71" s="578"/>
      <c r="J71" s="7"/>
      <c r="K71"/>
      <c r="L71" s="576"/>
    </row>
    <row r="72" spans="1:13" ht="15.5" x14ac:dyDescent="0.35">
      <c r="A72" s="575"/>
      <c r="B72" s="39"/>
      <c r="C72" s="39"/>
      <c r="D72" s="39"/>
      <c r="E72" s="39"/>
      <c r="F72" s="205"/>
      <c r="G72" s="223"/>
      <c r="H72" s="9"/>
      <c r="I72" s="578"/>
      <c r="J72" s="7"/>
      <c r="K72"/>
      <c r="L72" s="576"/>
    </row>
    <row r="73" spans="1:13" ht="15.5" x14ac:dyDescent="0.35">
      <c r="A73" s="575"/>
      <c r="B73" s="39"/>
      <c r="C73" s="39"/>
      <c r="D73" s="18"/>
      <c r="E73" s="7"/>
      <c r="F73" s="7"/>
      <c r="G73" s="12"/>
      <c r="H73" s="11"/>
      <c r="I73" s="260"/>
      <c r="J73" s="10"/>
      <c r="K73" s="10"/>
      <c r="L73" s="576"/>
    </row>
    <row r="74" spans="1:13" s="7" customFormat="1" ht="20.25" customHeight="1" x14ac:dyDescent="0.45">
      <c r="A74" s="575"/>
      <c r="B74" s="710" t="s">
        <v>386</v>
      </c>
      <c r="C74" s="588"/>
      <c r="D74" s="588"/>
      <c r="E74" s="588"/>
      <c r="F74" s="595"/>
      <c r="G74" s="596"/>
      <c r="H74" s="596"/>
      <c r="I74" s="596"/>
      <c r="J74" s="588"/>
      <c r="K74" s="588"/>
      <c r="L74" s="576"/>
      <c r="M74" s="574"/>
    </row>
    <row r="75" spans="1:13" ht="15.5" x14ac:dyDescent="0.35">
      <c r="A75" s="575"/>
      <c r="B75" s="39"/>
      <c r="C75" s="39"/>
      <c r="D75" s="18"/>
      <c r="E75" s="7"/>
      <c r="F75" s="7"/>
      <c r="G75" s="12"/>
      <c r="H75" s="11"/>
      <c r="I75" s="260"/>
      <c r="J75" s="10"/>
      <c r="K75" s="10"/>
      <c r="L75" s="576"/>
    </row>
    <row r="76" spans="1:13" ht="19" thickBot="1" x14ac:dyDescent="0.5">
      <c r="A76" s="575"/>
      <c r="B76" s="337" t="s">
        <v>387</v>
      </c>
      <c r="C76" s="39"/>
      <c r="D76" s="18"/>
      <c r="E76" s="7"/>
      <c r="F76" s="7"/>
      <c r="G76" s="12"/>
      <c r="H76" s="11"/>
      <c r="I76" s="260"/>
      <c r="J76" s="10"/>
      <c r="K76" s="10"/>
      <c r="L76" s="576"/>
    </row>
    <row r="77" spans="1:13" ht="15" thickBot="1" x14ac:dyDescent="0.4">
      <c r="A77" s="575"/>
      <c r="B77" s="851" t="s">
        <v>388</v>
      </c>
      <c r="C77" s="852"/>
      <c r="D77" s="852"/>
      <c r="E77" s="852"/>
      <c r="F77" s="852"/>
      <c r="G77" s="853"/>
      <c r="H77" s="206"/>
      <c r="I77" s="206"/>
      <c r="J77" s="206"/>
      <c r="K77" s="206"/>
      <c r="L77" s="576"/>
    </row>
    <row r="78" spans="1:13" x14ac:dyDescent="0.35">
      <c r="A78" s="575"/>
      <c r="B78" s="332" t="s">
        <v>389</v>
      </c>
      <c r="C78" s="206"/>
      <c r="D78" s="206"/>
      <c r="E78" s="206"/>
      <c r="F78" s="206"/>
      <c r="G78" s="333" t="e">
        <f>MIN(C21,C22)</f>
        <v>#DIV/0!</v>
      </c>
      <c r="H78" s="206"/>
      <c r="I78" s="206"/>
      <c r="J78" s="206"/>
      <c r="K78" s="206"/>
      <c r="L78" s="576"/>
    </row>
    <row r="79" spans="1:13" x14ac:dyDescent="0.35">
      <c r="A79" s="575"/>
      <c r="B79" s="332" t="s">
        <v>390</v>
      </c>
      <c r="C79" s="206"/>
      <c r="D79" s="206"/>
      <c r="E79" s="206"/>
      <c r="F79" s="206"/>
      <c r="G79" s="626"/>
      <c r="H79" s="207"/>
      <c r="I79" s="207"/>
      <c r="J79" s="208"/>
      <c r="K79" s="207"/>
      <c r="L79" s="576"/>
    </row>
    <row r="80" spans="1:13" ht="15" customHeight="1" x14ac:dyDescent="0.35">
      <c r="A80" s="575"/>
      <c r="B80" s="332" t="s">
        <v>391</v>
      </c>
      <c r="C80" s="206"/>
      <c r="D80" s="206"/>
      <c r="E80" s="206"/>
      <c r="F80" s="206"/>
      <c r="G80" s="627"/>
      <c r="H80" s="206"/>
      <c r="I80" s="209"/>
      <c r="J80" s="206"/>
      <c r="K80" s="206"/>
      <c r="L80" s="576"/>
    </row>
    <row r="81" spans="1:12" x14ac:dyDescent="0.35">
      <c r="A81" s="575"/>
      <c r="B81" s="332" t="s">
        <v>392</v>
      </c>
      <c r="C81" s="206"/>
      <c r="D81" s="206"/>
      <c r="E81" s="206"/>
      <c r="F81" s="206"/>
      <c r="G81" s="333" t="e">
        <f>IF(G78=0, 0, IF(G80=0,0, -PMT((((G79/2)+1)^(1/6))-1, G80*12, G78, 0, 0)))</f>
        <v>#DIV/0!</v>
      </c>
      <c r="H81" s="206"/>
      <c r="I81" s="206"/>
      <c r="J81" s="206"/>
      <c r="K81" s="206"/>
      <c r="L81" s="576"/>
    </row>
    <row r="82" spans="1:12" ht="15" customHeight="1" thickBot="1" x14ac:dyDescent="0.4">
      <c r="A82" s="575"/>
      <c r="B82" s="334" t="s">
        <v>393</v>
      </c>
      <c r="C82" s="335"/>
      <c r="D82" s="335"/>
      <c r="E82" s="335"/>
      <c r="F82" s="335"/>
      <c r="G82" s="336" t="e">
        <f>G81*12</f>
        <v>#DIV/0!</v>
      </c>
      <c r="H82" s="206"/>
      <c r="I82" s="864"/>
      <c r="J82" s="864"/>
      <c r="K82" s="210"/>
      <c r="L82" s="576"/>
    </row>
    <row r="83" spans="1:12" ht="15.5" x14ac:dyDescent="0.35">
      <c r="A83" s="575"/>
      <c r="B83" s="39"/>
      <c r="C83" s="39"/>
      <c r="D83" s="18"/>
      <c r="E83" s="7"/>
      <c r="F83" s="7"/>
      <c r="G83" s="12"/>
      <c r="H83" s="11"/>
      <c r="I83" s="260"/>
      <c r="J83" s="10"/>
      <c r="K83" s="10"/>
      <c r="L83" s="576"/>
    </row>
    <row r="84" spans="1:12" ht="19" thickBot="1" x14ac:dyDescent="0.5">
      <c r="A84" s="575"/>
      <c r="B84" s="337" t="s">
        <v>394</v>
      </c>
      <c r="C84" s="39"/>
      <c r="D84" s="18"/>
      <c r="E84" s="7"/>
      <c r="F84" s="7"/>
      <c r="G84" s="12"/>
      <c r="H84" s="11"/>
      <c r="I84" s="260"/>
      <c r="J84" s="10"/>
      <c r="K84" s="10"/>
      <c r="L84" s="576"/>
    </row>
    <row r="85" spans="1:12" ht="15" thickBot="1" x14ac:dyDescent="0.4">
      <c r="A85" s="575"/>
      <c r="B85" s="851" t="s">
        <v>395</v>
      </c>
      <c r="C85" s="852"/>
      <c r="D85" s="852"/>
      <c r="E85" s="852"/>
      <c r="F85" s="852"/>
      <c r="G85" s="853"/>
      <c r="H85" s="11"/>
      <c r="I85" s="260"/>
      <c r="J85" s="10"/>
      <c r="K85" s="10"/>
      <c r="L85" s="576"/>
    </row>
    <row r="86" spans="1:12" ht="15" customHeight="1" x14ac:dyDescent="0.35">
      <c r="A86" s="575"/>
      <c r="B86" s="668" t="s">
        <v>396</v>
      </c>
      <c r="C86" s="669"/>
      <c r="D86" s="669"/>
      <c r="E86" s="669"/>
      <c r="F86" s="491"/>
      <c r="G86" s="670"/>
      <c r="H86" s="206"/>
      <c r="I86" s="260"/>
      <c r="J86" s="653"/>
      <c r="K86" s="210"/>
      <c r="L86" s="576"/>
    </row>
    <row r="87" spans="1:12" ht="15" customHeight="1" x14ac:dyDescent="0.35">
      <c r="A87" s="575"/>
      <c r="B87" s="668" t="s">
        <v>397</v>
      </c>
      <c r="C87" s="669"/>
      <c r="D87" s="669"/>
      <c r="E87" s="669"/>
      <c r="F87" s="491"/>
      <c r="G87" s="671"/>
      <c r="H87" s="206"/>
      <c r="I87" s="260"/>
      <c r="J87" s="653"/>
      <c r="K87" s="210"/>
      <c r="L87" s="576"/>
    </row>
    <row r="88" spans="1:12" ht="15" customHeight="1" x14ac:dyDescent="0.35">
      <c r="A88" s="575"/>
      <c r="B88" s="668" t="s">
        <v>398</v>
      </c>
      <c r="C88" s="669"/>
      <c r="D88" s="669"/>
      <c r="E88" s="669"/>
      <c r="F88" s="491"/>
      <c r="G88" s="672"/>
      <c r="H88" s="206"/>
      <c r="I88" s="260"/>
      <c r="J88" s="653"/>
      <c r="K88" s="210"/>
      <c r="L88" s="576"/>
    </row>
    <row r="89" spans="1:12" ht="15" customHeight="1" thickBot="1" x14ac:dyDescent="0.4">
      <c r="A89" s="575"/>
      <c r="B89" s="673" t="s">
        <v>399</v>
      </c>
      <c r="C89" s="674"/>
      <c r="D89" s="674"/>
      <c r="E89" s="674"/>
      <c r="F89" s="675"/>
      <c r="G89" s="676"/>
      <c r="H89" s="206"/>
      <c r="I89" s="260"/>
      <c r="J89" s="653"/>
      <c r="K89" s="210"/>
      <c r="L89" s="576"/>
    </row>
    <row r="90" spans="1:12" ht="15" customHeight="1" x14ac:dyDescent="0.35">
      <c r="A90" s="575"/>
      <c r="B90" s="712"/>
      <c r="C90" s="669"/>
      <c r="D90" s="669"/>
      <c r="E90" s="669"/>
      <c r="F90" s="491"/>
      <c r="G90" s="713"/>
      <c r="H90" s="206"/>
      <c r="I90" s="260"/>
      <c r="J90" s="653"/>
      <c r="K90" s="210"/>
      <c r="L90" s="576"/>
    </row>
    <row r="91" spans="1:12" ht="16" thickBot="1" x14ac:dyDescent="0.4">
      <c r="A91" s="575"/>
      <c r="B91" s="39"/>
      <c r="C91" s="39"/>
      <c r="D91" s="18"/>
      <c r="E91" s="7"/>
      <c r="F91" s="7"/>
      <c r="G91" s="12"/>
      <c r="H91" s="11"/>
      <c r="I91" s="260"/>
      <c r="J91" s="10"/>
      <c r="K91" s="10"/>
      <c r="L91" s="576"/>
    </row>
    <row r="92" spans="1:12" ht="15" thickBot="1" x14ac:dyDescent="0.4">
      <c r="A92" s="575"/>
      <c r="B92" s="851" t="s">
        <v>400</v>
      </c>
      <c r="C92" s="852"/>
      <c r="D92" s="852"/>
      <c r="E92" s="852"/>
      <c r="F92" s="852"/>
      <c r="G92" s="853"/>
      <c r="H92" s="11"/>
      <c r="I92" s="260"/>
      <c r="J92" s="10"/>
      <c r="K92" s="10"/>
      <c r="L92" s="576"/>
    </row>
    <row r="93" spans="1:12" ht="15" customHeight="1" x14ac:dyDescent="0.35">
      <c r="A93" s="575"/>
      <c r="B93" s="677" t="s">
        <v>401</v>
      </c>
      <c r="C93" s="338"/>
      <c r="D93" s="338"/>
      <c r="E93" s="338"/>
      <c r="F93" s="338"/>
      <c r="G93" s="339" t="e">
        <f>G86+G82</f>
        <v>#DIV/0!</v>
      </c>
      <c r="H93" s="206"/>
      <c r="I93" s="653"/>
      <c r="J93" s="653"/>
      <c r="K93" s="210"/>
      <c r="L93" s="576"/>
    </row>
    <row r="94" spans="1:12" x14ac:dyDescent="0.35">
      <c r="A94" s="575"/>
      <c r="B94" s="340" t="s">
        <v>402</v>
      </c>
      <c r="C94" s="206"/>
      <c r="D94" s="206"/>
      <c r="E94" s="206"/>
      <c r="F94" s="206"/>
      <c r="G94" s="341" t="e">
        <f>IF(G82=0, 0, ROUND(G71/(G82+G86),2))</f>
        <v>#DIV/0!</v>
      </c>
      <c r="H94" s="209"/>
      <c r="J94" s="206"/>
      <c r="K94" s="210"/>
      <c r="L94" s="576"/>
    </row>
    <row r="95" spans="1:12" ht="18.5" x14ac:dyDescent="0.45">
      <c r="A95" s="575"/>
      <c r="B95" s="678" t="s">
        <v>403</v>
      </c>
      <c r="C95" s="349"/>
      <c r="D95" s="349"/>
      <c r="E95" s="349"/>
      <c r="F95" s="349"/>
      <c r="G95" s="680" t="e">
        <f>IF('Scoring Grid'!E113="Forgivable Loan","N/A for Selected Funding Type",IF(G99=C22,"Yes",IF(G99&lt;C22,"No","Yes")))</f>
        <v>#DIV/0!</v>
      </c>
      <c r="H95" s="209"/>
      <c r="J95" s="206"/>
      <c r="K95" s="210"/>
      <c r="L95" s="576"/>
    </row>
    <row r="96" spans="1:12" ht="15" customHeight="1" x14ac:dyDescent="0.35">
      <c r="A96" s="575"/>
      <c r="B96" s="679" t="s">
        <v>404</v>
      </c>
      <c r="C96" s="206"/>
      <c r="D96" s="206"/>
      <c r="E96" s="342" t="s">
        <v>405</v>
      </c>
      <c r="F96" s="211">
        <v>1</v>
      </c>
      <c r="G96" s="343" t="e">
        <f>IF(OR(G$78=0,G71&lt;=0),0,IF(G80=0,0,(((G71-G86)/F$96/12)/(((1+((G79*100)/200))^(1/6)-1)/(1-((1+(G79*100)/200)^(1/6))^(-12*G80))))))</f>
        <v>#DIV/0!</v>
      </c>
      <c r="H96" s="209"/>
      <c r="I96" s="210"/>
      <c r="J96" s="210"/>
      <c r="K96" s="210"/>
      <c r="L96" s="576"/>
    </row>
    <row r="97" spans="1:13" ht="15" customHeight="1" thickBot="1" x14ac:dyDescent="0.4">
      <c r="A97" s="575"/>
      <c r="B97" s="679"/>
      <c r="C97" s="206"/>
      <c r="D97" s="206"/>
      <c r="E97" s="138"/>
      <c r="F97" s="685"/>
      <c r="G97" s="686"/>
      <c r="H97" s="209"/>
      <c r="I97" s="210"/>
      <c r="J97" s="210"/>
      <c r="K97" s="210"/>
      <c r="L97" s="576"/>
    </row>
    <row r="98" spans="1:13" ht="16.5" customHeight="1" x14ac:dyDescent="0.35">
      <c r="A98" s="575"/>
      <c r="B98" s="687"/>
      <c r="C98" s="338"/>
      <c r="D98" s="688"/>
      <c r="E98" s="688"/>
      <c r="F98" s="688"/>
      <c r="G98" s="689"/>
      <c r="H98" s="209"/>
      <c r="I98" s="210"/>
      <c r="J98" s="210"/>
      <c r="K98" s="210"/>
      <c r="L98" s="576"/>
    </row>
    <row r="99" spans="1:13" x14ac:dyDescent="0.35">
      <c r="A99" s="575"/>
      <c r="B99" s="340" t="s">
        <v>406</v>
      </c>
      <c r="C99" s="206"/>
      <c r="D99" s="206"/>
      <c r="E99" s="206"/>
      <c r="F99" s="206"/>
      <c r="G99" s="344" t="e">
        <f>MIN(G78,G96)</f>
        <v>#DIV/0!</v>
      </c>
      <c r="H99" s="209"/>
      <c r="I99" s="210"/>
      <c r="J99" s="210"/>
      <c r="K99" s="210"/>
      <c r="L99" s="576"/>
    </row>
    <row r="100" spans="1:13" x14ac:dyDescent="0.35">
      <c r="A100" s="575"/>
      <c r="B100" s="679" t="s">
        <v>407</v>
      </c>
      <c r="C100" s="206"/>
      <c r="D100" s="206"/>
      <c r="E100" s="206"/>
      <c r="F100" s="206"/>
      <c r="G100" s="333" t="e">
        <f>IF(G99=0, 0, -PMT((((G79/2)+1)^(1/6))-1, G80*12, G99, 0, 0))</f>
        <v>#DIV/0!</v>
      </c>
      <c r="H100" s="209"/>
      <c r="J100" s="206"/>
      <c r="K100" s="210"/>
      <c r="L100" s="576"/>
    </row>
    <row r="101" spans="1:13" x14ac:dyDescent="0.35">
      <c r="A101" s="575"/>
      <c r="B101" s="679" t="s">
        <v>408</v>
      </c>
      <c r="C101" s="206"/>
      <c r="D101" s="206"/>
      <c r="E101" s="206"/>
      <c r="F101" s="206"/>
      <c r="G101" s="333" t="e">
        <f>G100*12</f>
        <v>#DIV/0!</v>
      </c>
      <c r="H101" s="209"/>
      <c r="J101" s="206"/>
      <c r="K101" s="210"/>
      <c r="L101" s="576"/>
    </row>
    <row r="102" spans="1:13" x14ac:dyDescent="0.35">
      <c r="A102" s="575"/>
      <c r="B102" s="340" t="s">
        <v>409</v>
      </c>
      <c r="C102" s="206"/>
      <c r="D102" s="206"/>
      <c r="E102" s="206"/>
      <c r="F102" s="206"/>
      <c r="G102" s="682" t="e">
        <f>IF(G101=0, 0, ROUND(G71/G101,2))</f>
        <v>#DIV/0!</v>
      </c>
      <c r="H102" s="209"/>
      <c r="I102" s="210"/>
      <c r="J102" s="210"/>
      <c r="K102" s="210"/>
      <c r="L102" s="576"/>
    </row>
    <row r="103" spans="1:13" ht="15" thickBot="1" x14ac:dyDescent="0.4">
      <c r="A103" s="575"/>
      <c r="B103" s="690"/>
      <c r="C103" s="691"/>
      <c r="D103" s="691"/>
      <c r="E103" s="691"/>
      <c r="F103" s="691"/>
      <c r="G103" s="692"/>
      <c r="H103" s="209"/>
      <c r="I103" s="210"/>
      <c r="J103" s="210"/>
      <c r="K103" s="210"/>
      <c r="L103" s="576"/>
    </row>
    <row r="104" spans="1:13" x14ac:dyDescent="0.35">
      <c r="A104" s="575"/>
      <c r="B104" s="683"/>
      <c r="C104" s="138"/>
      <c r="D104" s="138"/>
      <c r="E104" s="138"/>
      <c r="F104" s="138"/>
      <c r="G104" s="684"/>
      <c r="H104" s="209"/>
      <c r="I104" s="210"/>
      <c r="J104" s="210"/>
      <c r="K104" s="210"/>
      <c r="L104" s="576"/>
    </row>
    <row r="105" spans="1:13" x14ac:dyDescent="0.35">
      <c r="A105" s="575"/>
      <c r="B105" s="332" t="s">
        <v>410</v>
      </c>
      <c r="C105" s="206"/>
      <c r="D105" s="206"/>
      <c r="E105" s="206"/>
      <c r="F105" s="138"/>
      <c r="G105" s="333" t="e">
        <f>G99</f>
        <v>#DIV/0!</v>
      </c>
      <c r="H105" s="209"/>
      <c r="I105" s="212"/>
      <c r="J105" s="206"/>
      <c r="K105" s="206"/>
      <c r="L105" s="576"/>
    </row>
    <row r="106" spans="1:13" x14ac:dyDescent="0.35">
      <c r="A106" s="575"/>
      <c r="B106" s="332" t="s">
        <v>411</v>
      </c>
      <c r="C106" s="206"/>
      <c r="D106" s="206"/>
      <c r="E106" s="206"/>
      <c r="F106" s="209"/>
      <c r="G106" s="346" t="e">
        <f>C22-G99</f>
        <v>#DIV/0!</v>
      </c>
      <c r="H106" s="206"/>
      <c r="I106" s="681" t="e">
        <f>+IF(G106&gt;0,"Go to Non-Residential tab","")</f>
        <v>#DIV/0!</v>
      </c>
      <c r="J106" s="206"/>
      <c r="K106" s="206"/>
      <c r="L106" s="576"/>
    </row>
    <row r="107" spans="1:13" x14ac:dyDescent="0.35">
      <c r="A107" s="575"/>
      <c r="B107" s="332" t="s">
        <v>412</v>
      </c>
      <c r="C107" s="206"/>
      <c r="D107" s="206"/>
      <c r="E107" s="206"/>
      <c r="F107" s="206"/>
      <c r="G107" s="333">
        <f>E19</f>
        <v>0</v>
      </c>
      <c r="H107" s="213"/>
      <c r="I107" s="213"/>
      <c r="J107" s="214"/>
      <c r="K107" s="206"/>
      <c r="L107" s="576"/>
    </row>
    <row r="108" spans="1:13" ht="15" thickBot="1" x14ac:dyDescent="0.4">
      <c r="A108" s="575"/>
      <c r="B108" s="334" t="s">
        <v>413</v>
      </c>
      <c r="C108" s="335"/>
      <c r="D108" s="335"/>
      <c r="E108" s="347"/>
      <c r="F108" s="347"/>
      <c r="G108" s="348" t="e">
        <f>IF(G105=0,0,G99/G107)</f>
        <v>#DIV/0!</v>
      </c>
      <c r="H108" s="213"/>
      <c r="J108" s="206"/>
      <c r="K108" s="206"/>
      <c r="L108" s="576"/>
    </row>
    <row r="109" spans="1:13" x14ac:dyDescent="0.35">
      <c r="A109" s="575"/>
      <c r="B109" s="206"/>
      <c r="C109" s="206"/>
      <c r="D109" s="206"/>
      <c r="E109" s="206"/>
      <c r="F109" s="206"/>
      <c r="H109" s="206"/>
      <c r="J109" s="206"/>
      <c r="K109" s="206"/>
      <c r="L109" s="576"/>
    </row>
    <row r="110" spans="1:13" s="5" customFormat="1" ht="6.75" customHeight="1" x14ac:dyDescent="0.35">
      <c r="A110" s="575"/>
      <c r="B110" s="6"/>
      <c r="C110" s="6"/>
      <c r="D110" s="6"/>
      <c r="E110" s="6"/>
      <c r="F110" s="6"/>
      <c r="G110" s="6"/>
      <c r="H110" s="6"/>
      <c r="I110" s="6"/>
      <c r="J110" s="6"/>
      <c r="K110" s="6"/>
      <c r="L110" s="576"/>
      <c r="M110" s="186"/>
    </row>
    <row r="111" spans="1:13" customFormat="1" x14ac:dyDescent="0.35">
      <c r="A111" s="575"/>
      <c r="B111" s="151" t="s">
        <v>290</v>
      </c>
      <c r="C111" s="6"/>
      <c r="D111" s="6"/>
      <c r="E111" s="6"/>
      <c r="F111" s="6"/>
      <c r="G111" s="6"/>
      <c r="H111" s="6"/>
      <c r="I111" s="6"/>
      <c r="J111" s="6"/>
      <c r="K111" s="6"/>
      <c r="L111" s="534"/>
      <c r="M111" s="24"/>
    </row>
    <row r="112" spans="1:13" customFormat="1" x14ac:dyDescent="0.35">
      <c r="A112" s="575"/>
      <c r="B112" s="855"/>
      <c r="C112" s="856"/>
      <c r="D112" s="856"/>
      <c r="E112" s="856"/>
      <c r="F112" s="856"/>
      <c r="G112" s="856"/>
      <c r="H112" s="856"/>
      <c r="I112" s="856"/>
      <c r="J112" s="856"/>
      <c r="K112" s="857"/>
      <c r="L112" s="534"/>
      <c r="M112" s="24"/>
    </row>
    <row r="113" spans="1:13" customFormat="1" x14ac:dyDescent="0.35">
      <c r="A113" s="575"/>
      <c r="B113" s="858"/>
      <c r="C113" s="859"/>
      <c r="D113" s="859"/>
      <c r="E113" s="859"/>
      <c r="F113" s="859"/>
      <c r="G113" s="859"/>
      <c r="H113" s="859"/>
      <c r="I113" s="859"/>
      <c r="J113" s="859"/>
      <c r="K113" s="860"/>
      <c r="L113" s="534"/>
      <c r="M113" s="24"/>
    </row>
    <row r="114" spans="1:13" customFormat="1" x14ac:dyDescent="0.35">
      <c r="A114" s="575"/>
      <c r="B114" s="858"/>
      <c r="C114" s="859"/>
      <c r="D114" s="859"/>
      <c r="E114" s="859"/>
      <c r="F114" s="859"/>
      <c r="G114" s="859"/>
      <c r="H114" s="859"/>
      <c r="I114" s="859"/>
      <c r="J114" s="859"/>
      <c r="K114" s="860"/>
      <c r="L114" s="534"/>
      <c r="M114" s="24"/>
    </row>
    <row r="115" spans="1:13" customFormat="1" x14ac:dyDescent="0.35">
      <c r="A115" s="575"/>
      <c r="B115" s="858"/>
      <c r="C115" s="859"/>
      <c r="D115" s="859"/>
      <c r="E115" s="859"/>
      <c r="F115" s="859"/>
      <c r="G115" s="859"/>
      <c r="H115" s="859"/>
      <c r="I115" s="859"/>
      <c r="J115" s="859"/>
      <c r="K115" s="860"/>
      <c r="L115" s="534"/>
      <c r="M115" s="24"/>
    </row>
    <row r="116" spans="1:13" customFormat="1" x14ac:dyDescent="0.35">
      <c r="A116" s="575"/>
      <c r="B116" s="861"/>
      <c r="C116" s="862"/>
      <c r="D116" s="862"/>
      <c r="E116" s="862"/>
      <c r="F116" s="862"/>
      <c r="G116" s="862"/>
      <c r="H116" s="862"/>
      <c r="I116" s="862"/>
      <c r="J116" s="862"/>
      <c r="K116" s="863"/>
      <c r="L116" s="534"/>
      <c r="M116" s="24"/>
    </row>
    <row r="117" spans="1:13" customFormat="1" x14ac:dyDescent="0.35">
      <c r="A117" s="575"/>
      <c r="B117" s="579"/>
      <c r="C117" s="6"/>
      <c r="D117" s="6"/>
      <c r="E117" s="6"/>
      <c r="F117" s="6"/>
      <c r="G117" s="6"/>
      <c r="H117" s="6"/>
      <c r="I117" s="6"/>
      <c r="J117" s="6"/>
      <c r="K117" s="6"/>
      <c r="L117" s="534"/>
      <c r="M117" s="24"/>
    </row>
    <row r="118" spans="1:13" customFormat="1" ht="7.4" customHeight="1" x14ac:dyDescent="0.35">
      <c r="A118" s="575"/>
      <c r="B118" s="278"/>
      <c r="C118" s="278"/>
      <c r="D118" s="278"/>
      <c r="E118" s="278"/>
      <c r="F118" s="278"/>
      <c r="G118" s="278"/>
      <c r="H118" s="278"/>
      <c r="I118" s="278"/>
      <c r="J118" s="278"/>
      <c r="K118" s="278"/>
      <c r="L118" s="534"/>
      <c r="M118" s="24"/>
    </row>
    <row r="119" spans="1:13" customFormat="1" x14ac:dyDescent="0.35">
      <c r="A119" s="580"/>
      <c r="B119" s="581"/>
      <c r="C119" s="581"/>
      <c r="D119" s="581"/>
      <c r="E119" s="581"/>
      <c r="F119" s="581"/>
      <c r="G119" s="581"/>
      <c r="H119" s="581"/>
      <c r="I119" s="581"/>
      <c r="J119" s="581"/>
      <c r="K119" s="581"/>
      <c r="L119" s="539"/>
      <c r="M119" s="24"/>
    </row>
    <row r="120" spans="1:13" x14ac:dyDescent="0.35">
      <c r="A120" s="268"/>
      <c r="B120" s="268"/>
      <c r="C120"/>
    </row>
    <row r="121" spans="1:13" x14ac:dyDescent="0.35">
      <c r="A121" s="268"/>
      <c r="B121" s="268"/>
      <c r="C121"/>
    </row>
    <row r="122" spans="1:13" x14ac:dyDescent="0.35">
      <c r="A122" s="268"/>
      <c r="B122" s="268"/>
      <c r="C122"/>
    </row>
    <row r="123" spans="1:13" x14ac:dyDescent="0.35">
      <c r="A123" s="268"/>
      <c r="B123" s="268"/>
      <c r="C123"/>
    </row>
    <row r="124" spans="1:13" x14ac:dyDescent="0.35">
      <c r="A124" s="268"/>
      <c r="B124" s="268"/>
      <c r="C124"/>
    </row>
    <row r="125" spans="1:13" x14ac:dyDescent="0.35">
      <c r="A125" s="268"/>
      <c r="B125" s="268"/>
      <c r="C125"/>
    </row>
  </sheetData>
  <sheetProtection algorithmName="SHA-512" hashValue="vdlSidfRz5SmA2bISj4xdJR+XnEcflXbOyla3Xdai0l3/v/KFGKQEmsgwKh5NumN9zkkIZ6tpHbH0tNQtDGggA==" saltValue="KfoUp4UFHp1rjtiQd+ye4g==" spinCount="100000" sheet="1" objects="1" scenarios="1"/>
  <mergeCells count="1373">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TI2:TT2"/>
    <mergeCell ref="TU2:UF2"/>
    <mergeCell ref="PQ2:QB2"/>
    <mergeCell ref="QC2:QN2"/>
    <mergeCell ref="QO2:QZ2"/>
    <mergeCell ref="RA2:RL2"/>
    <mergeCell ref="RM2:RX2"/>
    <mergeCell ref="NI2:NT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EO2:EZ2"/>
    <mergeCell ref="N6:X6"/>
    <mergeCell ref="FA2:FL2"/>
    <mergeCell ref="FM2:FX2"/>
    <mergeCell ref="FY2:GJ2"/>
    <mergeCell ref="BU2:CF2"/>
    <mergeCell ref="CG2:CR2"/>
    <mergeCell ref="CS2:DD2"/>
    <mergeCell ref="DE2:DP2"/>
    <mergeCell ref="DQ2:EB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B77:G77"/>
    <mergeCell ref="NU2:OF2"/>
    <mergeCell ref="OG2:OR2"/>
    <mergeCell ref="OS2:PD2"/>
    <mergeCell ref="PE2:PP2"/>
    <mergeCell ref="LA2:LL2"/>
    <mergeCell ref="LM2:LX2"/>
    <mergeCell ref="LY2:MJ2"/>
    <mergeCell ref="MK2:MV2"/>
    <mergeCell ref="MW2:NH2"/>
    <mergeCell ref="B85:G85"/>
    <mergeCell ref="B92:G92"/>
    <mergeCell ref="Y2:AJ2"/>
    <mergeCell ref="AK2:AV2"/>
    <mergeCell ref="AW2:BH2"/>
    <mergeCell ref="BI2:BT2"/>
    <mergeCell ref="B112:K116"/>
    <mergeCell ref="I82:J82"/>
    <mergeCell ref="I24:J24"/>
    <mergeCell ref="I23:J23"/>
    <mergeCell ref="A2:K2"/>
    <mergeCell ref="IS2:JD2"/>
    <mergeCell ref="JE2:JP2"/>
    <mergeCell ref="JQ2:KB2"/>
    <mergeCell ref="KC2:KN2"/>
    <mergeCell ref="KO2:KZ2"/>
    <mergeCell ref="GK2:GV2"/>
    <mergeCell ref="GW2:HH2"/>
    <mergeCell ref="HI2:HT2"/>
    <mergeCell ref="HU2:IF2"/>
    <mergeCell ref="IG2:IR2"/>
    <mergeCell ref="EC2:EN2"/>
  </mergeCells>
  <conditionalFormatting sqref="B78:K78 H77:K77 B93:K109 B81:K82 B79:F80 H79:K80 B87:K90 B86:F86 H86:K86">
    <cfRule type="expression" dxfId="12" priority="9">
      <formula>#REF!="Contribution"</formula>
    </cfRule>
  </conditionalFormatting>
  <conditionalFormatting sqref="I73">
    <cfRule type="expression" dxfId="11" priority="8">
      <formula>#REF!="Contribution"</formula>
    </cfRule>
  </conditionalFormatting>
  <conditionalFormatting sqref="I75:I76">
    <cfRule type="expression" dxfId="10" priority="7">
      <formula>#REF!="Contribution"</formula>
    </cfRule>
  </conditionalFormatting>
  <conditionalFormatting sqref="I91:I92">
    <cfRule type="expression" dxfId="9" priority="6">
      <formula>#REF!="Contribution"</formula>
    </cfRule>
  </conditionalFormatting>
  <conditionalFormatting sqref="I83:I85">
    <cfRule type="expression" dxfId="8" priority="5">
      <formula>#REF!="Contribution"</formula>
    </cfRule>
  </conditionalFormatting>
  <conditionalFormatting sqref="G95">
    <cfRule type="containsText" dxfId="7" priority="3" operator="containsText" text="No">
      <formula>NOT(ISERROR(SEARCH("No",G95)))</formula>
    </cfRule>
    <cfRule type="containsText" dxfId="6" priority="4" operator="containsText" text="yes">
      <formula>NOT(ISERROR(SEARCH("yes",G95)))</formula>
    </cfRule>
  </conditionalFormatting>
  <conditionalFormatting sqref="G79:G80">
    <cfRule type="expression" dxfId="5" priority="2">
      <formula>#REF!="Contribution"</formula>
    </cfRule>
  </conditionalFormatting>
  <conditionalFormatting sqref="G86">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10" fitToHeight="0" orientation="portrait" r:id="rId2"/>
  <headerFooter>
    <oddFooter>Page &amp;P of &amp;N</oddFooter>
  </headerFooter>
  <rowBreaks count="1" manualBreakCount="1">
    <brk id="73" max="11" man="1"/>
  </rowBreaks>
  <ignoredErrors>
    <ignoredError sqref="C4 B18 B15" unlockedFormula="1"/>
    <ignoredError sqref="G59"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87"/>
  <sheetViews>
    <sheetView showGridLines="0" zoomScale="85" zoomScaleNormal="85" workbookViewId="0">
      <pane ySplit="1" topLeftCell="A2" activePane="bottomLeft" state="frozen"/>
      <selection activeCell="B23" sqref="B23"/>
      <selection pane="bottomLeft" activeCell="A20" sqref="A20:XFD21"/>
    </sheetView>
  </sheetViews>
  <sheetFormatPr defaultColWidth="9.1796875" defaultRowHeight="14.5" x14ac:dyDescent="0.35"/>
  <cols>
    <col min="1" max="1" width="2.54296875" customWidth="1"/>
    <col min="2" max="2" width="56.1796875" customWidth="1"/>
    <col min="3" max="3" width="21.453125" customWidth="1"/>
    <col min="4" max="4" width="17" customWidth="1"/>
    <col min="5" max="5" width="9.81640625" customWidth="1"/>
    <col min="6" max="6" width="15.1796875" customWidth="1"/>
    <col min="7" max="7" width="18.54296875" customWidth="1"/>
    <col min="8" max="8" width="32.26953125" customWidth="1"/>
    <col min="9" max="9" width="13" customWidth="1"/>
    <col min="12" max="12" width="2.54296875" customWidth="1"/>
    <col min="21" max="21" width="11.453125" customWidth="1"/>
  </cols>
  <sheetData>
    <row r="1" spans="1:16384" s="24" customFormat="1" ht="15.5" x14ac:dyDescent="0.35">
      <c r="A1" s="72" t="s">
        <v>14</v>
      </c>
      <c r="B1" s="99"/>
      <c r="C1" s="75"/>
      <c r="D1" s="75"/>
      <c r="E1"/>
      <c r="F1"/>
      <c r="G1"/>
      <c r="H1"/>
      <c r="I1"/>
      <c r="J1"/>
      <c r="K1"/>
    </row>
    <row r="2" spans="1:16384" s="24" customFormat="1" ht="23.25" customHeight="1" x14ac:dyDescent="0.6">
      <c r="A2" s="795" t="s">
        <v>414</v>
      </c>
      <c r="B2" s="796"/>
      <c r="C2" s="796"/>
      <c r="D2" s="796"/>
      <c r="E2" s="796"/>
      <c r="F2" s="796"/>
      <c r="G2" s="796"/>
      <c r="H2" s="796"/>
      <c r="I2" s="796"/>
      <c r="J2" s="796"/>
      <c r="K2" s="796"/>
      <c r="L2" s="531"/>
      <c r="M2" s="525" t="s">
        <v>16</v>
      </c>
      <c r="N2" s="234"/>
      <c r="O2" s="234"/>
      <c r="P2" s="234"/>
      <c r="Q2" s="234"/>
      <c r="R2" s="234"/>
      <c r="S2" s="234"/>
      <c r="T2" s="234"/>
      <c r="U2" s="234"/>
      <c r="V2" s="570"/>
      <c r="W2" s="570"/>
      <c r="X2" s="570"/>
      <c r="Y2" s="873"/>
      <c r="Z2" s="873"/>
      <c r="AA2" s="873"/>
      <c r="AB2" s="873"/>
      <c r="AC2" s="873"/>
      <c r="AD2" s="873"/>
      <c r="AE2" s="873"/>
      <c r="AF2" s="873"/>
      <c r="AG2" s="873"/>
      <c r="AH2" s="873"/>
      <c r="AI2" s="873"/>
      <c r="AJ2" s="873"/>
      <c r="AK2" s="873"/>
      <c r="AL2" s="873"/>
      <c r="AM2" s="873"/>
      <c r="AN2" s="873"/>
      <c r="AO2" s="873"/>
      <c r="AP2" s="873"/>
      <c r="AQ2" s="873"/>
      <c r="AR2" s="873"/>
      <c r="AS2" s="873"/>
      <c r="AT2" s="873"/>
      <c r="AU2" s="873"/>
      <c r="AV2" s="873"/>
      <c r="AW2" s="873"/>
      <c r="AX2" s="873"/>
      <c r="AY2" s="873"/>
      <c r="AZ2" s="873"/>
      <c r="BA2" s="873"/>
      <c r="BB2" s="873"/>
      <c r="BC2" s="873"/>
      <c r="BD2" s="873"/>
      <c r="BE2" s="873"/>
      <c r="BF2" s="873"/>
      <c r="BG2" s="873"/>
      <c r="BH2" s="873"/>
      <c r="BI2" s="873"/>
      <c r="BJ2" s="873"/>
      <c r="BK2" s="873"/>
      <c r="BL2" s="873"/>
      <c r="BM2" s="873"/>
      <c r="BN2" s="873"/>
      <c r="BO2" s="873"/>
      <c r="BP2" s="873"/>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873"/>
      <c r="DC2" s="873"/>
      <c r="DD2" s="873"/>
      <c r="DE2" s="873"/>
      <c r="DF2" s="873"/>
      <c r="DG2" s="873"/>
      <c r="DH2" s="873"/>
      <c r="DI2" s="873"/>
      <c r="DJ2" s="873"/>
      <c r="DK2" s="873"/>
      <c r="DL2" s="873"/>
      <c r="DM2" s="873"/>
      <c r="DN2" s="873"/>
      <c r="DO2" s="873"/>
      <c r="DP2" s="873"/>
      <c r="DQ2" s="873"/>
      <c r="DR2" s="873"/>
      <c r="DS2" s="873"/>
      <c r="DT2" s="873"/>
      <c r="DU2" s="873"/>
      <c r="DV2" s="873"/>
      <c r="DW2" s="873"/>
      <c r="DX2" s="873"/>
      <c r="DY2" s="873"/>
      <c r="DZ2" s="873"/>
      <c r="EA2" s="873"/>
      <c r="EB2" s="873"/>
      <c r="EC2" s="873"/>
      <c r="ED2" s="873"/>
      <c r="EE2" s="873"/>
      <c r="EF2" s="873"/>
      <c r="EG2" s="873"/>
      <c r="EH2" s="873"/>
      <c r="EI2" s="873"/>
      <c r="EJ2" s="873"/>
      <c r="EK2" s="873"/>
      <c r="EL2" s="873"/>
      <c r="EM2" s="873"/>
      <c r="EN2" s="873"/>
      <c r="EO2" s="873"/>
      <c r="EP2" s="873"/>
      <c r="EQ2" s="873"/>
      <c r="ER2" s="873"/>
      <c r="ES2" s="873"/>
      <c r="ET2" s="873"/>
      <c r="EU2" s="873"/>
      <c r="EV2" s="873"/>
      <c r="EW2" s="873"/>
      <c r="EX2" s="873"/>
      <c r="EY2" s="873"/>
      <c r="EZ2" s="873"/>
      <c r="FA2" s="873"/>
      <c r="FB2" s="873"/>
      <c r="FC2" s="873"/>
      <c r="FD2" s="873"/>
      <c r="FE2" s="873"/>
      <c r="FF2" s="873"/>
      <c r="FG2" s="873"/>
      <c r="FH2" s="873"/>
      <c r="FI2" s="873"/>
      <c r="FJ2" s="873"/>
      <c r="FK2" s="873"/>
      <c r="FL2" s="873"/>
      <c r="FM2" s="873"/>
      <c r="FN2" s="873"/>
      <c r="FO2" s="873"/>
      <c r="FP2" s="873"/>
      <c r="FQ2" s="873"/>
      <c r="FR2" s="873"/>
      <c r="FS2" s="873"/>
      <c r="FT2" s="873"/>
      <c r="FU2" s="873"/>
      <c r="FV2" s="873"/>
      <c r="FW2" s="873"/>
      <c r="FX2" s="873"/>
      <c r="FY2" s="873"/>
      <c r="FZ2" s="873"/>
      <c r="GA2" s="873"/>
      <c r="GB2" s="873"/>
      <c r="GC2" s="873"/>
      <c r="GD2" s="873"/>
      <c r="GE2" s="873"/>
      <c r="GF2" s="873"/>
      <c r="GG2" s="873"/>
      <c r="GH2" s="873"/>
      <c r="GI2" s="873"/>
      <c r="GJ2" s="873"/>
      <c r="GK2" s="873"/>
      <c r="GL2" s="873"/>
      <c r="GM2" s="873"/>
      <c r="GN2" s="873"/>
      <c r="GO2" s="873"/>
      <c r="GP2" s="873"/>
      <c r="GQ2" s="873"/>
      <c r="GR2" s="873"/>
      <c r="GS2" s="873"/>
      <c r="GT2" s="873"/>
      <c r="GU2" s="873"/>
      <c r="GV2" s="873"/>
      <c r="GW2" s="873"/>
      <c r="GX2" s="873"/>
      <c r="GY2" s="873"/>
      <c r="GZ2" s="873"/>
      <c r="HA2" s="873"/>
      <c r="HB2" s="873"/>
      <c r="HC2" s="873"/>
      <c r="HD2" s="873"/>
      <c r="HE2" s="873"/>
      <c r="HF2" s="873"/>
      <c r="HG2" s="873"/>
      <c r="HH2" s="873"/>
      <c r="HI2" s="873"/>
      <c r="HJ2" s="873"/>
      <c r="HK2" s="873"/>
      <c r="HL2" s="873"/>
      <c r="HM2" s="873"/>
      <c r="HN2" s="873"/>
      <c r="HO2" s="873"/>
      <c r="HP2" s="873"/>
      <c r="HQ2" s="873"/>
      <c r="HR2" s="873"/>
      <c r="HS2" s="873"/>
      <c r="HT2" s="873"/>
      <c r="HU2" s="873"/>
      <c r="HV2" s="873"/>
      <c r="HW2" s="873"/>
      <c r="HX2" s="873"/>
      <c r="HY2" s="873"/>
      <c r="HZ2" s="873"/>
      <c r="IA2" s="873"/>
      <c r="IB2" s="873"/>
      <c r="IC2" s="873"/>
      <c r="ID2" s="873"/>
      <c r="IE2" s="873"/>
      <c r="IF2" s="873"/>
      <c r="IG2" s="873"/>
      <c r="IH2" s="873"/>
      <c r="II2" s="873"/>
      <c r="IJ2" s="873"/>
      <c r="IK2" s="873"/>
      <c r="IL2" s="873"/>
      <c r="IM2" s="873"/>
      <c r="IN2" s="873"/>
      <c r="IO2" s="873"/>
      <c r="IP2" s="873"/>
      <c r="IQ2" s="873"/>
      <c r="IR2" s="873"/>
      <c r="IS2" s="873"/>
      <c r="IT2" s="873"/>
      <c r="IU2" s="873"/>
      <c r="IV2" s="873"/>
      <c r="IW2" s="873"/>
      <c r="IX2" s="873"/>
      <c r="IY2" s="873"/>
      <c r="IZ2" s="873"/>
      <c r="JA2" s="873"/>
      <c r="JB2" s="873"/>
      <c r="JC2" s="873"/>
      <c r="JD2" s="873"/>
      <c r="JE2" s="873"/>
      <c r="JF2" s="873"/>
      <c r="JG2" s="873"/>
      <c r="JH2" s="873"/>
      <c r="JI2" s="873"/>
      <c r="JJ2" s="873"/>
      <c r="JK2" s="873"/>
      <c r="JL2" s="873"/>
      <c r="JM2" s="873"/>
      <c r="JN2" s="873"/>
      <c r="JO2" s="873"/>
      <c r="JP2" s="873"/>
      <c r="JQ2" s="873"/>
      <c r="JR2" s="873"/>
      <c r="JS2" s="873"/>
      <c r="JT2" s="873"/>
      <c r="JU2" s="873"/>
      <c r="JV2" s="873"/>
      <c r="JW2" s="873"/>
      <c r="JX2" s="873"/>
      <c r="JY2" s="873"/>
      <c r="JZ2" s="873"/>
      <c r="KA2" s="873"/>
      <c r="KB2" s="873"/>
      <c r="KC2" s="873"/>
      <c r="KD2" s="873"/>
      <c r="KE2" s="873"/>
      <c r="KF2" s="873"/>
      <c r="KG2" s="873"/>
      <c r="KH2" s="873"/>
      <c r="KI2" s="873"/>
      <c r="KJ2" s="873"/>
      <c r="KK2" s="873"/>
      <c r="KL2" s="873"/>
      <c r="KM2" s="873"/>
      <c r="KN2" s="873"/>
      <c r="KO2" s="873"/>
      <c r="KP2" s="873"/>
      <c r="KQ2" s="873"/>
      <c r="KR2" s="873"/>
      <c r="KS2" s="873"/>
      <c r="KT2" s="873"/>
      <c r="KU2" s="873"/>
      <c r="KV2" s="873"/>
      <c r="KW2" s="873"/>
      <c r="KX2" s="873"/>
      <c r="KY2" s="873"/>
      <c r="KZ2" s="873"/>
      <c r="LA2" s="873"/>
      <c r="LB2" s="873"/>
      <c r="LC2" s="873"/>
      <c r="LD2" s="873"/>
      <c r="LE2" s="873"/>
      <c r="LF2" s="873"/>
      <c r="LG2" s="873"/>
      <c r="LH2" s="873"/>
      <c r="LI2" s="873"/>
      <c r="LJ2" s="873"/>
      <c r="LK2" s="873"/>
      <c r="LL2" s="873"/>
      <c r="LM2" s="873"/>
      <c r="LN2" s="873"/>
      <c r="LO2" s="873"/>
      <c r="LP2" s="873"/>
      <c r="LQ2" s="873"/>
      <c r="LR2" s="873"/>
      <c r="LS2" s="873"/>
      <c r="LT2" s="873"/>
      <c r="LU2" s="873"/>
      <c r="LV2" s="873"/>
      <c r="LW2" s="873"/>
      <c r="LX2" s="873"/>
      <c r="LY2" s="873"/>
      <c r="LZ2" s="873"/>
      <c r="MA2" s="873"/>
      <c r="MB2" s="873"/>
      <c r="MC2" s="873"/>
      <c r="MD2" s="873"/>
      <c r="ME2" s="873"/>
      <c r="MF2" s="873"/>
      <c r="MG2" s="873"/>
      <c r="MH2" s="873"/>
      <c r="MI2" s="873"/>
      <c r="MJ2" s="873"/>
      <c r="MK2" s="873"/>
      <c r="ML2" s="873"/>
      <c r="MM2" s="873"/>
      <c r="MN2" s="873"/>
      <c r="MO2" s="873"/>
      <c r="MP2" s="873"/>
      <c r="MQ2" s="873"/>
      <c r="MR2" s="873"/>
      <c r="MS2" s="873"/>
      <c r="MT2" s="873"/>
      <c r="MU2" s="873"/>
      <c r="MV2" s="873"/>
      <c r="MW2" s="873"/>
      <c r="MX2" s="873"/>
      <c r="MY2" s="873"/>
      <c r="MZ2" s="873"/>
      <c r="NA2" s="873"/>
      <c r="NB2" s="873"/>
      <c r="NC2" s="873"/>
      <c r="ND2" s="873"/>
      <c r="NE2" s="873"/>
      <c r="NF2" s="873"/>
      <c r="NG2" s="873"/>
      <c r="NH2" s="873"/>
      <c r="NI2" s="873"/>
      <c r="NJ2" s="873"/>
      <c r="NK2" s="873"/>
      <c r="NL2" s="873"/>
      <c r="NM2" s="873"/>
      <c r="NN2" s="873"/>
      <c r="NO2" s="873"/>
      <c r="NP2" s="873"/>
      <c r="NQ2" s="873"/>
      <c r="NR2" s="873"/>
      <c r="NS2" s="873"/>
      <c r="NT2" s="873"/>
      <c r="NU2" s="873"/>
      <c r="NV2" s="873"/>
      <c r="NW2" s="873"/>
      <c r="NX2" s="873"/>
      <c r="NY2" s="873"/>
      <c r="NZ2" s="873"/>
      <c r="OA2" s="873"/>
      <c r="OB2" s="873"/>
      <c r="OC2" s="873"/>
      <c r="OD2" s="873"/>
      <c r="OE2" s="873"/>
      <c r="OF2" s="873"/>
      <c r="OG2" s="873"/>
      <c r="OH2" s="873"/>
      <c r="OI2" s="873"/>
      <c r="OJ2" s="873"/>
      <c r="OK2" s="873"/>
      <c r="OL2" s="873"/>
      <c r="OM2" s="873"/>
      <c r="ON2" s="873"/>
      <c r="OO2" s="873"/>
      <c r="OP2" s="873"/>
      <c r="OQ2" s="873"/>
      <c r="OR2" s="873"/>
      <c r="OS2" s="873"/>
      <c r="OT2" s="873"/>
      <c r="OU2" s="873"/>
      <c r="OV2" s="873"/>
      <c r="OW2" s="873"/>
      <c r="OX2" s="873"/>
      <c r="OY2" s="873"/>
      <c r="OZ2" s="873"/>
      <c r="PA2" s="873"/>
      <c r="PB2" s="873"/>
      <c r="PC2" s="873"/>
      <c r="PD2" s="873"/>
      <c r="PE2" s="873"/>
      <c r="PF2" s="873"/>
      <c r="PG2" s="873"/>
      <c r="PH2" s="873"/>
      <c r="PI2" s="873"/>
      <c r="PJ2" s="873"/>
      <c r="PK2" s="873"/>
      <c r="PL2" s="873"/>
      <c r="PM2" s="873"/>
      <c r="PN2" s="873"/>
      <c r="PO2" s="873"/>
      <c r="PP2" s="873"/>
      <c r="PQ2" s="873"/>
      <c r="PR2" s="873"/>
      <c r="PS2" s="873"/>
      <c r="PT2" s="873"/>
      <c r="PU2" s="873"/>
      <c r="PV2" s="873"/>
      <c r="PW2" s="873"/>
      <c r="PX2" s="873"/>
      <c r="PY2" s="873"/>
      <c r="PZ2" s="873"/>
      <c r="QA2" s="873"/>
      <c r="QB2" s="873"/>
      <c r="QC2" s="873"/>
      <c r="QD2" s="873"/>
      <c r="QE2" s="873"/>
      <c r="QF2" s="873"/>
      <c r="QG2" s="873"/>
      <c r="QH2" s="873"/>
      <c r="QI2" s="873"/>
      <c r="QJ2" s="873"/>
      <c r="QK2" s="873"/>
      <c r="QL2" s="873"/>
      <c r="QM2" s="873"/>
      <c r="QN2" s="873"/>
      <c r="QO2" s="873"/>
      <c r="QP2" s="873"/>
      <c r="QQ2" s="873"/>
      <c r="QR2" s="873"/>
      <c r="QS2" s="873"/>
      <c r="QT2" s="873"/>
      <c r="QU2" s="873"/>
      <c r="QV2" s="873"/>
      <c r="QW2" s="873"/>
      <c r="QX2" s="873"/>
      <c r="QY2" s="873"/>
      <c r="QZ2" s="873"/>
      <c r="RA2" s="873"/>
      <c r="RB2" s="873"/>
      <c r="RC2" s="873"/>
      <c r="RD2" s="873"/>
      <c r="RE2" s="873"/>
      <c r="RF2" s="873"/>
      <c r="RG2" s="873"/>
      <c r="RH2" s="873"/>
      <c r="RI2" s="873"/>
      <c r="RJ2" s="873"/>
      <c r="RK2" s="873"/>
      <c r="RL2" s="873"/>
      <c r="RM2" s="873"/>
      <c r="RN2" s="873"/>
      <c r="RO2" s="873"/>
      <c r="RP2" s="873"/>
      <c r="RQ2" s="873"/>
      <c r="RR2" s="873"/>
      <c r="RS2" s="873"/>
      <c r="RT2" s="873"/>
      <c r="RU2" s="873"/>
      <c r="RV2" s="873"/>
      <c r="RW2" s="873"/>
      <c r="RX2" s="873"/>
      <c r="RY2" s="873"/>
      <c r="RZ2" s="873"/>
      <c r="SA2" s="873"/>
      <c r="SB2" s="873"/>
      <c r="SC2" s="873"/>
      <c r="SD2" s="873"/>
      <c r="SE2" s="873"/>
      <c r="SF2" s="873"/>
      <c r="SG2" s="873"/>
      <c r="SH2" s="873"/>
      <c r="SI2" s="873"/>
      <c r="SJ2" s="873"/>
      <c r="SK2" s="873"/>
      <c r="SL2" s="873"/>
      <c r="SM2" s="873"/>
      <c r="SN2" s="873"/>
      <c r="SO2" s="873"/>
      <c r="SP2" s="873"/>
      <c r="SQ2" s="873"/>
      <c r="SR2" s="873"/>
      <c r="SS2" s="873"/>
      <c r="ST2" s="873"/>
      <c r="SU2" s="873"/>
      <c r="SV2" s="873"/>
      <c r="SW2" s="873"/>
      <c r="SX2" s="873"/>
      <c r="SY2" s="873"/>
      <c r="SZ2" s="873"/>
      <c r="TA2" s="873"/>
      <c r="TB2" s="873"/>
      <c r="TC2" s="873"/>
      <c r="TD2" s="873"/>
      <c r="TE2" s="873"/>
      <c r="TF2" s="873"/>
      <c r="TG2" s="873"/>
      <c r="TH2" s="873"/>
      <c r="TI2" s="873"/>
      <c r="TJ2" s="873"/>
      <c r="TK2" s="873"/>
      <c r="TL2" s="873"/>
      <c r="TM2" s="873"/>
      <c r="TN2" s="873"/>
      <c r="TO2" s="873"/>
      <c r="TP2" s="873"/>
      <c r="TQ2" s="873"/>
      <c r="TR2" s="873"/>
      <c r="TS2" s="873"/>
      <c r="TT2" s="873"/>
      <c r="TU2" s="873"/>
      <c r="TV2" s="873"/>
      <c r="TW2" s="873"/>
      <c r="TX2" s="873"/>
      <c r="TY2" s="873"/>
      <c r="TZ2" s="873"/>
      <c r="UA2" s="873"/>
      <c r="UB2" s="873"/>
      <c r="UC2" s="873"/>
      <c r="UD2" s="873"/>
      <c r="UE2" s="873"/>
      <c r="UF2" s="873"/>
      <c r="UG2" s="873"/>
      <c r="UH2" s="873"/>
      <c r="UI2" s="873"/>
      <c r="UJ2" s="873"/>
      <c r="UK2" s="873"/>
      <c r="UL2" s="873"/>
      <c r="UM2" s="873"/>
      <c r="UN2" s="873"/>
      <c r="UO2" s="873"/>
      <c r="UP2" s="873"/>
      <c r="UQ2" s="873"/>
      <c r="UR2" s="873"/>
      <c r="US2" s="873"/>
      <c r="UT2" s="873"/>
      <c r="UU2" s="873"/>
      <c r="UV2" s="873"/>
      <c r="UW2" s="873"/>
      <c r="UX2" s="873"/>
      <c r="UY2" s="873"/>
      <c r="UZ2" s="873"/>
      <c r="VA2" s="873"/>
      <c r="VB2" s="873"/>
      <c r="VC2" s="873"/>
      <c r="VD2" s="873"/>
      <c r="VE2" s="873"/>
      <c r="VF2" s="873"/>
      <c r="VG2" s="873"/>
      <c r="VH2" s="873"/>
      <c r="VI2" s="873"/>
      <c r="VJ2" s="873"/>
      <c r="VK2" s="873"/>
      <c r="VL2" s="873"/>
      <c r="VM2" s="873"/>
      <c r="VN2" s="873"/>
      <c r="VO2" s="873"/>
      <c r="VP2" s="873"/>
      <c r="VQ2" s="873"/>
      <c r="VR2" s="873"/>
      <c r="VS2" s="873"/>
      <c r="VT2" s="873"/>
      <c r="VU2" s="873"/>
      <c r="VV2" s="873"/>
      <c r="VW2" s="873"/>
      <c r="VX2" s="873"/>
      <c r="VY2" s="873"/>
      <c r="VZ2" s="873"/>
      <c r="WA2" s="873"/>
      <c r="WB2" s="873"/>
      <c r="WC2" s="873"/>
      <c r="WD2" s="873"/>
      <c r="WE2" s="873"/>
      <c r="WF2" s="873"/>
      <c r="WG2" s="873"/>
      <c r="WH2" s="873"/>
      <c r="WI2" s="873"/>
      <c r="WJ2" s="873"/>
      <c r="WK2" s="873"/>
      <c r="WL2" s="873"/>
      <c r="WM2" s="873"/>
      <c r="WN2" s="873"/>
      <c r="WO2" s="873"/>
      <c r="WP2" s="873"/>
      <c r="WQ2" s="873"/>
      <c r="WR2" s="873"/>
      <c r="WS2" s="873"/>
      <c r="WT2" s="873"/>
      <c r="WU2" s="873"/>
      <c r="WV2" s="873"/>
      <c r="WW2" s="873"/>
      <c r="WX2" s="873"/>
      <c r="WY2" s="873"/>
      <c r="WZ2" s="873"/>
      <c r="XA2" s="873"/>
      <c r="XB2" s="873"/>
      <c r="XC2" s="873"/>
      <c r="XD2" s="873"/>
      <c r="XE2" s="873"/>
      <c r="XF2" s="873"/>
      <c r="XG2" s="873"/>
      <c r="XH2" s="873"/>
      <c r="XI2" s="873"/>
      <c r="XJ2" s="873"/>
      <c r="XK2" s="873"/>
      <c r="XL2" s="873"/>
      <c r="XM2" s="873"/>
      <c r="XN2" s="873"/>
      <c r="XO2" s="873"/>
      <c r="XP2" s="873"/>
      <c r="XQ2" s="873"/>
      <c r="XR2" s="873"/>
      <c r="XS2" s="873"/>
      <c r="XT2" s="873"/>
      <c r="XU2" s="873"/>
      <c r="XV2" s="873"/>
      <c r="XW2" s="873"/>
      <c r="XX2" s="873"/>
      <c r="XY2" s="873"/>
      <c r="XZ2" s="873"/>
      <c r="YA2" s="873"/>
      <c r="YB2" s="873"/>
      <c r="YC2" s="873"/>
      <c r="YD2" s="873"/>
      <c r="YE2" s="873"/>
      <c r="YF2" s="873"/>
      <c r="YG2" s="873"/>
      <c r="YH2" s="873"/>
      <c r="YI2" s="873"/>
      <c r="YJ2" s="873"/>
      <c r="YK2" s="873"/>
      <c r="YL2" s="873"/>
      <c r="YM2" s="873"/>
      <c r="YN2" s="873"/>
      <c r="YO2" s="873"/>
      <c r="YP2" s="873"/>
      <c r="YQ2" s="873"/>
      <c r="YR2" s="873"/>
      <c r="YS2" s="873"/>
      <c r="YT2" s="873"/>
      <c r="YU2" s="873"/>
      <c r="YV2" s="873"/>
      <c r="YW2" s="873"/>
      <c r="YX2" s="873"/>
      <c r="YY2" s="873"/>
      <c r="YZ2" s="873"/>
      <c r="ZA2" s="873"/>
      <c r="ZB2" s="873"/>
      <c r="ZC2" s="873"/>
      <c r="ZD2" s="873"/>
      <c r="ZE2" s="873"/>
      <c r="ZF2" s="873"/>
      <c r="ZG2" s="873"/>
      <c r="ZH2" s="873"/>
      <c r="ZI2" s="873"/>
      <c r="ZJ2" s="873"/>
      <c r="ZK2" s="873"/>
      <c r="ZL2" s="873"/>
      <c r="ZM2" s="873"/>
      <c r="ZN2" s="873"/>
      <c r="ZO2" s="873"/>
      <c r="ZP2" s="873"/>
      <c r="ZQ2" s="873"/>
      <c r="ZR2" s="873"/>
      <c r="ZS2" s="873"/>
      <c r="ZT2" s="873"/>
      <c r="ZU2" s="873"/>
      <c r="ZV2" s="873"/>
      <c r="ZW2" s="873"/>
      <c r="ZX2" s="873"/>
      <c r="ZY2" s="873"/>
      <c r="ZZ2" s="873"/>
      <c r="AAA2" s="873"/>
      <c r="AAB2" s="873"/>
      <c r="AAC2" s="873"/>
      <c r="AAD2" s="873"/>
      <c r="AAE2" s="873"/>
      <c r="AAF2" s="873"/>
      <c r="AAG2" s="873"/>
      <c r="AAH2" s="873"/>
      <c r="AAI2" s="873"/>
      <c r="AAJ2" s="873"/>
      <c r="AAK2" s="873"/>
      <c r="AAL2" s="873"/>
      <c r="AAM2" s="873"/>
      <c r="AAN2" s="873"/>
      <c r="AAO2" s="873"/>
      <c r="AAP2" s="873"/>
      <c r="AAQ2" s="873"/>
      <c r="AAR2" s="873"/>
      <c r="AAS2" s="873"/>
      <c r="AAT2" s="873"/>
      <c r="AAU2" s="873"/>
      <c r="AAV2" s="873"/>
      <c r="AAW2" s="873"/>
      <c r="AAX2" s="873"/>
      <c r="AAY2" s="873"/>
      <c r="AAZ2" s="873"/>
      <c r="ABA2" s="873"/>
      <c r="ABB2" s="873"/>
      <c r="ABC2" s="873"/>
      <c r="ABD2" s="873"/>
      <c r="ABE2" s="873"/>
      <c r="ABF2" s="873"/>
      <c r="ABG2" s="873"/>
      <c r="ABH2" s="873"/>
      <c r="ABI2" s="873"/>
      <c r="ABJ2" s="873"/>
      <c r="ABK2" s="873"/>
      <c r="ABL2" s="873"/>
      <c r="ABM2" s="873"/>
      <c r="ABN2" s="873"/>
      <c r="ABO2" s="873"/>
      <c r="ABP2" s="873"/>
      <c r="ABQ2" s="873"/>
      <c r="ABR2" s="873"/>
      <c r="ABS2" s="873"/>
      <c r="ABT2" s="873"/>
      <c r="ABU2" s="873"/>
      <c r="ABV2" s="873"/>
      <c r="ABW2" s="873"/>
      <c r="ABX2" s="873"/>
      <c r="ABY2" s="873"/>
      <c r="ABZ2" s="873"/>
      <c r="ACA2" s="873"/>
      <c r="ACB2" s="873"/>
      <c r="ACC2" s="873"/>
      <c r="ACD2" s="873"/>
      <c r="ACE2" s="873"/>
      <c r="ACF2" s="873"/>
      <c r="ACG2" s="873"/>
      <c r="ACH2" s="873"/>
      <c r="ACI2" s="873"/>
      <c r="ACJ2" s="873"/>
      <c r="ACK2" s="873"/>
      <c r="ACL2" s="873"/>
      <c r="ACM2" s="873"/>
      <c r="ACN2" s="873"/>
      <c r="ACO2" s="873"/>
      <c r="ACP2" s="873"/>
      <c r="ACQ2" s="873"/>
      <c r="ACR2" s="873"/>
      <c r="ACS2" s="873"/>
      <c r="ACT2" s="873"/>
      <c r="ACU2" s="873"/>
      <c r="ACV2" s="873"/>
      <c r="ACW2" s="873"/>
      <c r="ACX2" s="873"/>
      <c r="ACY2" s="873"/>
      <c r="ACZ2" s="873"/>
      <c r="ADA2" s="873"/>
      <c r="ADB2" s="873"/>
      <c r="ADC2" s="873"/>
      <c r="ADD2" s="873"/>
      <c r="ADE2" s="873"/>
      <c r="ADF2" s="873"/>
      <c r="ADG2" s="873"/>
      <c r="ADH2" s="873"/>
      <c r="ADI2" s="873"/>
      <c r="ADJ2" s="873"/>
      <c r="ADK2" s="873"/>
      <c r="ADL2" s="873"/>
      <c r="ADM2" s="873"/>
      <c r="ADN2" s="873"/>
      <c r="ADO2" s="873"/>
      <c r="ADP2" s="873"/>
      <c r="ADQ2" s="873"/>
      <c r="ADR2" s="873"/>
      <c r="ADS2" s="873"/>
      <c r="ADT2" s="873"/>
      <c r="ADU2" s="873"/>
      <c r="ADV2" s="873"/>
      <c r="ADW2" s="873"/>
      <c r="ADX2" s="873"/>
      <c r="ADY2" s="873"/>
      <c r="ADZ2" s="873"/>
      <c r="AEA2" s="873"/>
      <c r="AEB2" s="873"/>
      <c r="AEC2" s="873"/>
      <c r="AED2" s="873"/>
      <c r="AEE2" s="873"/>
      <c r="AEF2" s="873"/>
      <c r="AEG2" s="873"/>
      <c r="AEH2" s="873"/>
      <c r="AEI2" s="873"/>
      <c r="AEJ2" s="873"/>
      <c r="AEK2" s="873"/>
      <c r="AEL2" s="873"/>
      <c r="AEM2" s="873"/>
      <c r="AEN2" s="873"/>
      <c r="AEO2" s="873"/>
      <c r="AEP2" s="873"/>
      <c r="AEQ2" s="873"/>
      <c r="AER2" s="873"/>
      <c r="AES2" s="873"/>
      <c r="AET2" s="873"/>
      <c r="AEU2" s="873"/>
      <c r="AEV2" s="873"/>
      <c r="AEW2" s="873"/>
      <c r="AEX2" s="873"/>
      <c r="AEY2" s="873"/>
      <c r="AEZ2" s="873"/>
      <c r="AFA2" s="873"/>
      <c r="AFB2" s="873"/>
      <c r="AFC2" s="873"/>
      <c r="AFD2" s="873"/>
      <c r="AFE2" s="873"/>
      <c r="AFF2" s="873"/>
      <c r="AFG2" s="873"/>
      <c r="AFH2" s="873"/>
      <c r="AFI2" s="873"/>
      <c r="AFJ2" s="873"/>
      <c r="AFK2" s="873"/>
      <c r="AFL2" s="873"/>
      <c r="AFM2" s="873"/>
      <c r="AFN2" s="873"/>
      <c r="AFO2" s="873"/>
      <c r="AFP2" s="873"/>
      <c r="AFQ2" s="873"/>
      <c r="AFR2" s="873"/>
      <c r="AFS2" s="873"/>
      <c r="AFT2" s="873"/>
      <c r="AFU2" s="873"/>
      <c r="AFV2" s="873"/>
      <c r="AFW2" s="873"/>
      <c r="AFX2" s="873"/>
      <c r="AFY2" s="873"/>
      <c r="AFZ2" s="873"/>
      <c r="AGA2" s="873"/>
      <c r="AGB2" s="873"/>
      <c r="AGC2" s="873"/>
      <c r="AGD2" s="873"/>
      <c r="AGE2" s="873"/>
      <c r="AGF2" s="873"/>
      <c r="AGG2" s="873"/>
      <c r="AGH2" s="873"/>
      <c r="AGI2" s="873"/>
      <c r="AGJ2" s="873"/>
      <c r="AGK2" s="873"/>
      <c r="AGL2" s="873"/>
      <c r="AGM2" s="873"/>
      <c r="AGN2" s="873"/>
      <c r="AGO2" s="873"/>
      <c r="AGP2" s="873"/>
      <c r="AGQ2" s="873"/>
      <c r="AGR2" s="873"/>
      <c r="AGS2" s="873"/>
      <c r="AGT2" s="873"/>
      <c r="AGU2" s="873"/>
      <c r="AGV2" s="873"/>
      <c r="AGW2" s="873"/>
      <c r="AGX2" s="873"/>
      <c r="AGY2" s="873"/>
      <c r="AGZ2" s="873"/>
      <c r="AHA2" s="873"/>
      <c r="AHB2" s="873"/>
      <c r="AHC2" s="873"/>
      <c r="AHD2" s="873"/>
      <c r="AHE2" s="873"/>
      <c r="AHF2" s="873"/>
      <c r="AHG2" s="873"/>
      <c r="AHH2" s="873"/>
      <c r="AHI2" s="873"/>
      <c r="AHJ2" s="873"/>
      <c r="AHK2" s="873"/>
      <c r="AHL2" s="873"/>
      <c r="AHM2" s="873"/>
      <c r="AHN2" s="873"/>
      <c r="AHO2" s="873"/>
      <c r="AHP2" s="873"/>
      <c r="AHQ2" s="873"/>
      <c r="AHR2" s="873"/>
      <c r="AHS2" s="873"/>
      <c r="AHT2" s="873"/>
      <c r="AHU2" s="873"/>
      <c r="AHV2" s="873"/>
      <c r="AHW2" s="873"/>
      <c r="AHX2" s="873"/>
      <c r="AHY2" s="873"/>
      <c r="AHZ2" s="873"/>
      <c r="AIA2" s="873"/>
      <c r="AIB2" s="873"/>
      <c r="AIC2" s="873"/>
      <c r="AID2" s="873"/>
      <c r="AIE2" s="873"/>
      <c r="AIF2" s="873"/>
      <c r="AIG2" s="873"/>
      <c r="AIH2" s="873"/>
      <c r="AII2" s="873"/>
      <c r="AIJ2" s="873"/>
      <c r="AIK2" s="873"/>
      <c r="AIL2" s="873"/>
      <c r="AIM2" s="873"/>
      <c r="AIN2" s="873"/>
      <c r="AIO2" s="873"/>
      <c r="AIP2" s="873"/>
      <c r="AIQ2" s="873"/>
      <c r="AIR2" s="873"/>
      <c r="AIS2" s="873"/>
      <c r="AIT2" s="873"/>
      <c r="AIU2" s="873"/>
      <c r="AIV2" s="873"/>
      <c r="AIW2" s="873"/>
      <c r="AIX2" s="873"/>
      <c r="AIY2" s="873"/>
      <c r="AIZ2" s="873"/>
      <c r="AJA2" s="873"/>
      <c r="AJB2" s="873"/>
      <c r="AJC2" s="873"/>
      <c r="AJD2" s="873"/>
      <c r="AJE2" s="873"/>
      <c r="AJF2" s="873"/>
      <c r="AJG2" s="873"/>
      <c r="AJH2" s="873"/>
      <c r="AJI2" s="873"/>
      <c r="AJJ2" s="873"/>
      <c r="AJK2" s="873"/>
      <c r="AJL2" s="873"/>
      <c r="AJM2" s="873"/>
      <c r="AJN2" s="873"/>
      <c r="AJO2" s="873"/>
      <c r="AJP2" s="873"/>
      <c r="AJQ2" s="873"/>
      <c r="AJR2" s="873"/>
      <c r="AJS2" s="873"/>
      <c r="AJT2" s="873"/>
      <c r="AJU2" s="873"/>
      <c r="AJV2" s="873"/>
      <c r="AJW2" s="873"/>
      <c r="AJX2" s="873"/>
      <c r="AJY2" s="873"/>
      <c r="AJZ2" s="873"/>
      <c r="AKA2" s="873"/>
      <c r="AKB2" s="873"/>
      <c r="AKC2" s="873"/>
      <c r="AKD2" s="873"/>
      <c r="AKE2" s="873"/>
      <c r="AKF2" s="873"/>
      <c r="AKG2" s="873"/>
      <c r="AKH2" s="873"/>
      <c r="AKI2" s="873"/>
      <c r="AKJ2" s="873"/>
      <c r="AKK2" s="873"/>
      <c r="AKL2" s="873"/>
      <c r="AKM2" s="873"/>
      <c r="AKN2" s="873"/>
      <c r="AKO2" s="873"/>
      <c r="AKP2" s="873"/>
      <c r="AKQ2" s="873"/>
      <c r="AKR2" s="873"/>
      <c r="AKS2" s="873"/>
      <c r="AKT2" s="873"/>
      <c r="AKU2" s="873"/>
      <c r="AKV2" s="873"/>
      <c r="AKW2" s="873"/>
      <c r="AKX2" s="873"/>
      <c r="AKY2" s="873"/>
      <c r="AKZ2" s="873"/>
      <c r="ALA2" s="873"/>
      <c r="ALB2" s="873"/>
      <c r="ALC2" s="873"/>
      <c r="ALD2" s="873"/>
      <c r="ALE2" s="873"/>
      <c r="ALF2" s="873"/>
      <c r="ALG2" s="873"/>
      <c r="ALH2" s="873"/>
      <c r="ALI2" s="873"/>
      <c r="ALJ2" s="873"/>
      <c r="ALK2" s="873"/>
      <c r="ALL2" s="873"/>
      <c r="ALM2" s="873"/>
      <c r="ALN2" s="873"/>
      <c r="ALO2" s="873"/>
      <c r="ALP2" s="873"/>
      <c r="ALQ2" s="873"/>
      <c r="ALR2" s="873"/>
      <c r="ALS2" s="873"/>
      <c r="ALT2" s="873"/>
      <c r="ALU2" s="873"/>
      <c r="ALV2" s="873"/>
      <c r="ALW2" s="873"/>
      <c r="ALX2" s="873"/>
      <c r="ALY2" s="873"/>
      <c r="ALZ2" s="873"/>
      <c r="AMA2" s="873"/>
      <c r="AMB2" s="873"/>
      <c r="AMC2" s="873"/>
      <c r="AMD2" s="873"/>
      <c r="AME2" s="873"/>
      <c r="AMF2" s="873"/>
      <c r="AMG2" s="873"/>
      <c r="AMH2" s="873"/>
      <c r="AMI2" s="873"/>
      <c r="AMJ2" s="873"/>
      <c r="AMK2" s="873"/>
      <c r="AML2" s="873"/>
      <c r="AMM2" s="873"/>
      <c r="AMN2" s="873"/>
      <c r="AMO2" s="873"/>
      <c r="AMP2" s="873"/>
      <c r="AMQ2" s="873"/>
      <c r="AMR2" s="873"/>
      <c r="AMS2" s="873"/>
      <c r="AMT2" s="873"/>
      <c r="AMU2" s="873"/>
      <c r="AMV2" s="873"/>
      <c r="AMW2" s="873"/>
      <c r="AMX2" s="873"/>
      <c r="AMY2" s="873"/>
      <c r="AMZ2" s="873"/>
      <c r="ANA2" s="873"/>
      <c r="ANB2" s="873"/>
      <c r="ANC2" s="873"/>
      <c r="AND2" s="873"/>
      <c r="ANE2" s="873"/>
      <c r="ANF2" s="873"/>
      <c r="ANG2" s="873"/>
      <c r="ANH2" s="873"/>
      <c r="ANI2" s="873"/>
      <c r="ANJ2" s="873"/>
      <c r="ANK2" s="873"/>
      <c r="ANL2" s="873"/>
      <c r="ANM2" s="873"/>
      <c r="ANN2" s="873"/>
      <c r="ANO2" s="873"/>
      <c r="ANP2" s="873"/>
      <c r="ANQ2" s="873"/>
      <c r="ANR2" s="873"/>
      <c r="ANS2" s="873"/>
      <c r="ANT2" s="873"/>
      <c r="ANU2" s="873"/>
      <c r="ANV2" s="873"/>
      <c r="ANW2" s="873"/>
      <c r="ANX2" s="873"/>
      <c r="ANY2" s="873"/>
      <c r="ANZ2" s="873"/>
      <c r="AOA2" s="873"/>
      <c r="AOB2" s="873"/>
      <c r="AOC2" s="873"/>
      <c r="AOD2" s="873"/>
      <c r="AOE2" s="873"/>
      <c r="AOF2" s="873"/>
      <c r="AOG2" s="873"/>
      <c r="AOH2" s="873"/>
      <c r="AOI2" s="873"/>
      <c r="AOJ2" s="873"/>
      <c r="AOK2" s="873"/>
      <c r="AOL2" s="873"/>
      <c r="AOM2" s="873"/>
      <c r="AON2" s="873"/>
      <c r="AOO2" s="873"/>
      <c r="AOP2" s="873"/>
      <c r="AOQ2" s="873"/>
      <c r="AOR2" s="873"/>
      <c r="AOS2" s="873"/>
      <c r="AOT2" s="873"/>
      <c r="AOU2" s="873"/>
      <c r="AOV2" s="873"/>
      <c r="AOW2" s="873"/>
      <c r="AOX2" s="873"/>
      <c r="AOY2" s="873"/>
      <c r="AOZ2" s="873"/>
      <c r="APA2" s="873"/>
      <c r="APB2" s="873"/>
      <c r="APC2" s="873"/>
      <c r="APD2" s="873"/>
      <c r="APE2" s="873"/>
      <c r="APF2" s="873"/>
      <c r="APG2" s="873"/>
      <c r="APH2" s="873"/>
      <c r="API2" s="873"/>
      <c r="APJ2" s="873"/>
      <c r="APK2" s="873"/>
      <c r="APL2" s="873"/>
      <c r="APM2" s="873"/>
      <c r="APN2" s="873"/>
      <c r="APO2" s="873"/>
      <c r="APP2" s="873"/>
      <c r="APQ2" s="873"/>
      <c r="APR2" s="873"/>
      <c r="APS2" s="873"/>
      <c r="APT2" s="873"/>
      <c r="APU2" s="873"/>
      <c r="APV2" s="873"/>
      <c r="APW2" s="873"/>
      <c r="APX2" s="873"/>
      <c r="APY2" s="873"/>
      <c r="APZ2" s="873"/>
      <c r="AQA2" s="873"/>
      <c r="AQB2" s="873"/>
      <c r="AQC2" s="873"/>
      <c r="AQD2" s="873"/>
      <c r="AQE2" s="873"/>
      <c r="AQF2" s="873"/>
      <c r="AQG2" s="873"/>
      <c r="AQH2" s="873"/>
      <c r="AQI2" s="873"/>
      <c r="AQJ2" s="873"/>
      <c r="AQK2" s="873"/>
      <c r="AQL2" s="873"/>
      <c r="AQM2" s="873"/>
      <c r="AQN2" s="873"/>
      <c r="AQO2" s="873"/>
      <c r="AQP2" s="873"/>
      <c r="AQQ2" s="873"/>
      <c r="AQR2" s="873"/>
      <c r="AQS2" s="873"/>
      <c r="AQT2" s="873"/>
      <c r="AQU2" s="873"/>
      <c r="AQV2" s="873"/>
      <c r="AQW2" s="873"/>
      <c r="AQX2" s="873"/>
      <c r="AQY2" s="873"/>
      <c r="AQZ2" s="873"/>
      <c r="ARA2" s="873"/>
      <c r="ARB2" s="873"/>
      <c r="ARC2" s="873"/>
      <c r="ARD2" s="873"/>
      <c r="ARE2" s="873"/>
      <c r="ARF2" s="873"/>
      <c r="ARG2" s="873"/>
      <c r="ARH2" s="873"/>
      <c r="ARI2" s="873"/>
      <c r="ARJ2" s="873"/>
      <c r="ARK2" s="873"/>
      <c r="ARL2" s="873"/>
      <c r="ARM2" s="873"/>
      <c r="ARN2" s="873"/>
      <c r="ARO2" s="873"/>
      <c r="ARP2" s="873"/>
      <c r="ARQ2" s="873"/>
      <c r="ARR2" s="873"/>
      <c r="ARS2" s="873"/>
      <c r="ART2" s="873"/>
      <c r="ARU2" s="873"/>
      <c r="ARV2" s="873"/>
      <c r="ARW2" s="873"/>
      <c r="ARX2" s="873"/>
      <c r="ARY2" s="873"/>
      <c r="ARZ2" s="873"/>
      <c r="ASA2" s="873"/>
      <c r="ASB2" s="873"/>
      <c r="ASC2" s="873"/>
      <c r="ASD2" s="873"/>
      <c r="ASE2" s="873"/>
      <c r="ASF2" s="873"/>
      <c r="ASG2" s="873"/>
      <c r="ASH2" s="873"/>
      <c r="ASI2" s="873"/>
      <c r="ASJ2" s="873"/>
      <c r="ASK2" s="873"/>
      <c r="ASL2" s="873"/>
      <c r="ASM2" s="873"/>
      <c r="ASN2" s="873"/>
      <c r="ASO2" s="873"/>
      <c r="ASP2" s="873"/>
      <c r="ASQ2" s="873"/>
      <c r="ASR2" s="873"/>
      <c r="ASS2" s="873"/>
      <c r="AST2" s="873"/>
      <c r="ASU2" s="873"/>
      <c r="ASV2" s="873"/>
      <c r="ASW2" s="873"/>
      <c r="ASX2" s="873"/>
      <c r="ASY2" s="873"/>
      <c r="ASZ2" s="873"/>
      <c r="ATA2" s="873"/>
      <c r="ATB2" s="873"/>
      <c r="ATC2" s="873"/>
      <c r="ATD2" s="873"/>
      <c r="ATE2" s="873"/>
      <c r="ATF2" s="873"/>
      <c r="ATG2" s="873"/>
      <c r="ATH2" s="873"/>
      <c r="ATI2" s="873"/>
      <c r="ATJ2" s="873"/>
      <c r="ATK2" s="873"/>
      <c r="ATL2" s="873"/>
      <c r="ATM2" s="873"/>
      <c r="ATN2" s="873"/>
      <c r="ATO2" s="873"/>
      <c r="ATP2" s="873"/>
      <c r="ATQ2" s="873"/>
      <c r="ATR2" s="873"/>
      <c r="ATS2" s="873"/>
      <c r="ATT2" s="873"/>
      <c r="ATU2" s="873"/>
      <c r="ATV2" s="873"/>
      <c r="ATW2" s="873"/>
      <c r="ATX2" s="873"/>
      <c r="ATY2" s="873"/>
      <c r="ATZ2" s="873"/>
      <c r="AUA2" s="873"/>
      <c r="AUB2" s="873"/>
      <c r="AUC2" s="873"/>
      <c r="AUD2" s="873"/>
      <c r="AUE2" s="873"/>
      <c r="AUF2" s="873"/>
      <c r="AUG2" s="873"/>
      <c r="AUH2" s="873"/>
      <c r="AUI2" s="873"/>
      <c r="AUJ2" s="873"/>
      <c r="AUK2" s="873"/>
      <c r="AUL2" s="873"/>
      <c r="AUM2" s="873"/>
      <c r="AUN2" s="873"/>
      <c r="AUO2" s="873"/>
      <c r="AUP2" s="873"/>
      <c r="AUQ2" s="873"/>
      <c r="AUR2" s="873"/>
      <c r="AUS2" s="873"/>
      <c r="AUT2" s="873"/>
      <c r="AUU2" s="873"/>
      <c r="AUV2" s="873"/>
      <c r="AUW2" s="873"/>
      <c r="AUX2" s="873"/>
      <c r="AUY2" s="873"/>
      <c r="AUZ2" s="873"/>
      <c r="AVA2" s="873"/>
      <c r="AVB2" s="873"/>
      <c r="AVC2" s="873"/>
      <c r="AVD2" s="873"/>
      <c r="AVE2" s="873"/>
      <c r="AVF2" s="873"/>
      <c r="AVG2" s="873"/>
      <c r="AVH2" s="873"/>
      <c r="AVI2" s="873"/>
      <c r="AVJ2" s="873"/>
      <c r="AVK2" s="873"/>
      <c r="AVL2" s="873"/>
      <c r="AVM2" s="873"/>
      <c r="AVN2" s="873"/>
      <c r="AVO2" s="873"/>
      <c r="AVP2" s="873"/>
      <c r="AVQ2" s="873"/>
      <c r="AVR2" s="873"/>
      <c r="AVS2" s="873"/>
      <c r="AVT2" s="873"/>
      <c r="AVU2" s="873"/>
      <c r="AVV2" s="873"/>
      <c r="AVW2" s="873"/>
      <c r="AVX2" s="873"/>
      <c r="AVY2" s="873"/>
      <c r="AVZ2" s="873"/>
      <c r="AWA2" s="873"/>
      <c r="AWB2" s="873"/>
      <c r="AWC2" s="873"/>
      <c r="AWD2" s="873"/>
      <c r="AWE2" s="873"/>
      <c r="AWF2" s="873"/>
      <c r="AWG2" s="873"/>
      <c r="AWH2" s="873"/>
      <c r="AWI2" s="873"/>
      <c r="AWJ2" s="873"/>
      <c r="AWK2" s="873"/>
      <c r="AWL2" s="873"/>
      <c r="AWM2" s="873"/>
      <c r="AWN2" s="873"/>
      <c r="AWO2" s="873"/>
      <c r="AWP2" s="873"/>
      <c r="AWQ2" s="873"/>
      <c r="AWR2" s="873"/>
      <c r="AWS2" s="873"/>
      <c r="AWT2" s="873"/>
      <c r="AWU2" s="873"/>
      <c r="AWV2" s="873"/>
      <c r="AWW2" s="873"/>
      <c r="AWX2" s="873"/>
      <c r="AWY2" s="873"/>
      <c r="AWZ2" s="873"/>
      <c r="AXA2" s="873"/>
      <c r="AXB2" s="873"/>
      <c r="AXC2" s="873"/>
      <c r="AXD2" s="873"/>
      <c r="AXE2" s="873"/>
      <c r="AXF2" s="873"/>
      <c r="AXG2" s="873"/>
      <c r="AXH2" s="873"/>
      <c r="AXI2" s="873"/>
      <c r="AXJ2" s="873"/>
      <c r="AXK2" s="873"/>
      <c r="AXL2" s="873"/>
      <c r="AXM2" s="873"/>
      <c r="AXN2" s="873"/>
      <c r="AXO2" s="873"/>
      <c r="AXP2" s="873"/>
      <c r="AXQ2" s="873"/>
      <c r="AXR2" s="873"/>
      <c r="AXS2" s="873"/>
      <c r="AXT2" s="873"/>
      <c r="AXU2" s="873"/>
      <c r="AXV2" s="873"/>
      <c r="AXW2" s="873"/>
      <c r="AXX2" s="873"/>
      <c r="AXY2" s="873"/>
      <c r="AXZ2" s="873"/>
      <c r="AYA2" s="873"/>
      <c r="AYB2" s="873"/>
      <c r="AYC2" s="873"/>
      <c r="AYD2" s="873"/>
      <c r="AYE2" s="873"/>
      <c r="AYF2" s="873"/>
      <c r="AYG2" s="873"/>
      <c r="AYH2" s="873"/>
      <c r="AYI2" s="873"/>
      <c r="AYJ2" s="873"/>
      <c r="AYK2" s="873"/>
      <c r="AYL2" s="873"/>
      <c r="AYM2" s="873"/>
      <c r="AYN2" s="873"/>
      <c r="AYO2" s="873"/>
      <c r="AYP2" s="873"/>
      <c r="AYQ2" s="873"/>
      <c r="AYR2" s="873"/>
      <c r="AYS2" s="873"/>
      <c r="AYT2" s="873"/>
      <c r="AYU2" s="873"/>
      <c r="AYV2" s="873"/>
      <c r="AYW2" s="873"/>
      <c r="AYX2" s="873"/>
      <c r="AYY2" s="873"/>
      <c r="AYZ2" s="873"/>
      <c r="AZA2" s="873"/>
      <c r="AZB2" s="873"/>
      <c r="AZC2" s="873"/>
      <c r="AZD2" s="873"/>
      <c r="AZE2" s="873"/>
      <c r="AZF2" s="873"/>
      <c r="AZG2" s="873"/>
      <c r="AZH2" s="873"/>
      <c r="AZI2" s="873"/>
      <c r="AZJ2" s="873"/>
      <c r="AZK2" s="873"/>
      <c r="AZL2" s="873"/>
      <c r="AZM2" s="873"/>
      <c r="AZN2" s="873"/>
      <c r="AZO2" s="873"/>
      <c r="AZP2" s="873"/>
      <c r="AZQ2" s="873"/>
      <c r="AZR2" s="873"/>
      <c r="AZS2" s="873"/>
      <c r="AZT2" s="873"/>
      <c r="AZU2" s="873"/>
      <c r="AZV2" s="873"/>
      <c r="AZW2" s="873"/>
      <c r="AZX2" s="873"/>
      <c r="AZY2" s="873"/>
      <c r="AZZ2" s="873"/>
      <c r="BAA2" s="873"/>
      <c r="BAB2" s="873"/>
      <c r="BAC2" s="873"/>
      <c r="BAD2" s="873"/>
      <c r="BAE2" s="873"/>
      <c r="BAF2" s="873"/>
      <c r="BAG2" s="873"/>
      <c r="BAH2" s="873"/>
      <c r="BAI2" s="873"/>
      <c r="BAJ2" s="873"/>
      <c r="BAK2" s="873"/>
      <c r="BAL2" s="873"/>
      <c r="BAM2" s="873"/>
      <c r="BAN2" s="873"/>
      <c r="BAO2" s="873"/>
      <c r="BAP2" s="873"/>
      <c r="BAQ2" s="873"/>
      <c r="BAR2" s="873"/>
      <c r="BAS2" s="873"/>
      <c r="BAT2" s="873"/>
      <c r="BAU2" s="873"/>
      <c r="BAV2" s="873"/>
      <c r="BAW2" s="873"/>
      <c r="BAX2" s="873"/>
      <c r="BAY2" s="873"/>
      <c r="BAZ2" s="873"/>
      <c r="BBA2" s="873"/>
      <c r="BBB2" s="873"/>
      <c r="BBC2" s="873"/>
      <c r="BBD2" s="873"/>
      <c r="BBE2" s="873"/>
      <c r="BBF2" s="873"/>
      <c r="BBG2" s="873"/>
      <c r="BBH2" s="873"/>
      <c r="BBI2" s="873"/>
      <c r="BBJ2" s="873"/>
      <c r="BBK2" s="873"/>
      <c r="BBL2" s="873"/>
      <c r="BBM2" s="873"/>
      <c r="BBN2" s="873"/>
      <c r="BBO2" s="873"/>
      <c r="BBP2" s="873"/>
      <c r="BBQ2" s="873"/>
      <c r="BBR2" s="873"/>
      <c r="BBS2" s="873"/>
      <c r="BBT2" s="873"/>
      <c r="BBU2" s="873"/>
      <c r="BBV2" s="873"/>
      <c r="BBW2" s="873"/>
      <c r="BBX2" s="873"/>
      <c r="BBY2" s="873"/>
      <c r="BBZ2" s="873"/>
      <c r="BCA2" s="873"/>
      <c r="BCB2" s="873"/>
      <c r="BCC2" s="873"/>
      <c r="BCD2" s="873"/>
      <c r="BCE2" s="873"/>
      <c r="BCF2" s="873"/>
      <c r="BCG2" s="873"/>
      <c r="BCH2" s="873"/>
      <c r="BCI2" s="873"/>
      <c r="BCJ2" s="873"/>
      <c r="BCK2" s="873"/>
      <c r="BCL2" s="873"/>
      <c r="BCM2" s="873"/>
      <c r="BCN2" s="873"/>
      <c r="BCO2" s="873"/>
      <c r="BCP2" s="873"/>
      <c r="BCQ2" s="873"/>
      <c r="BCR2" s="873"/>
      <c r="BCS2" s="873"/>
      <c r="BCT2" s="873"/>
      <c r="BCU2" s="873"/>
      <c r="BCV2" s="873"/>
      <c r="BCW2" s="873"/>
      <c r="BCX2" s="873"/>
      <c r="BCY2" s="873"/>
      <c r="BCZ2" s="873"/>
      <c r="BDA2" s="873"/>
      <c r="BDB2" s="873"/>
      <c r="BDC2" s="873"/>
      <c r="BDD2" s="873"/>
      <c r="BDE2" s="873"/>
      <c r="BDF2" s="873"/>
      <c r="BDG2" s="873"/>
      <c r="BDH2" s="873"/>
      <c r="BDI2" s="873"/>
      <c r="BDJ2" s="873"/>
      <c r="BDK2" s="873"/>
      <c r="BDL2" s="873"/>
      <c r="BDM2" s="873"/>
      <c r="BDN2" s="873"/>
      <c r="BDO2" s="873"/>
      <c r="BDP2" s="873"/>
      <c r="BDQ2" s="873"/>
      <c r="BDR2" s="873"/>
      <c r="BDS2" s="873"/>
      <c r="BDT2" s="873"/>
      <c r="BDU2" s="873"/>
      <c r="BDV2" s="873"/>
      <c r="BDW2" s="873"/>
      <c r="BDX2" s="873"/>
      <c r="BDY2" s="873"/>
      <c r="BDZ2" s="873"/>
      <c r="BEA2" s="873"/>
      <c r="BEB2" s="873"/>
      <c r="BEC2" s="873"/>
      <c r="BED2" s="873"/>
      <c r="BEE2" s="873"/>
      <c r="BEF2" s="873"/>
      <c r="BEG2" s="873"/>
      <c r="BEH2" s="873"/>
      <c r="BEI2" s="873"/>
      <c r="BEJ2" s="873"/>
      <c r="BEK2" s="873"/>
      <c r="BEL2" s="873"/>
      <c r="BEM2" s="873"/>
      <c r="BEN2" s="873"/>
      <c r="BEO2" s="873"/>
      <c r="BEP2" s="873"/>
      <c r="BEQ2" s="873"/>
      <c r="BER2" s="873"/>
      <c r="BES2" s="873"/>
      <c r="BET2" s="873"/>
      <c r="BEU2" s="873"/>
      <c r="BEV2" s="873"/>
      <c r="BEW2" s="873"/>
      <c r="BEX2" s="873"/>
      <c r="BEY2" s="873"/>
      <c r="BEZ2" s="873"/>
      <c r="BFA2" s="873"/>
      <c r="BFB2" s="873"/>
      <c r="BFC2" s="873"/>
      <c r="BFD2" s="873"/>
      <c r="BFE2" s="873"/>
      <c r="BFF2" s="873"/>
      <c r="BFG2" s="873"/>
      <c r="BFH2" s="873"/>
      <c r="BFI2" s="873"/>
      <c r="BFJ2" s="873"/>
      <c r="BFK2" s="873"/>
      <c r="BFL2" s="873"/>
      <c r="BFM2" s="873"/>
      <c r="BFN2" s="873"/>
      <c r="BFO2" s="873"/>
      <c r="BFP2" s="873"/>
      <c r="BFQ2" s="873"/>
      <c r="BFR2" s="873"/>
      <c r="BFS2" s="873"/>
      <c r="BFT2" s="873"/>
      <c r="BFU2" s="873"/>
      <c r="BFV2" s="873"/>
      <c r="BFW2" s="873"/>
      <c r="BFX2" s="873"/>
      <c r="BFY2" s="873"/>
      <c r="BFZ2" s="873"/>
      <c r="BGA2" s="873"/>
      <c r="BGB2" s="873"/>
      <c r="BGC2" s="873"/>
      <c r="BGD2" s="873"/>
      <c r="BGE2" s="873"/>
      <c r="BGF2" s="873"/>
      <c r="BGG2" s="873"/>
      <c r="BGH2" s="873"/>
      <c r="BGI2" s="873"/>
      <c r="BGJ2" s="873"/>
      <c r="BGK2" s="873"/>
      <c r="BGL2" s="873"/>
      <c r="BGM2" s="873"/>
      <c r="BGN2" s="873"/>
      <c r="BGO2" s="873"/>
      <c r="BGP2" s="873"/>
      <c r="BGQ2" s="873"/>
      <c r="BGR2" s="873"/>
      <c r="BGS2" s="873"/>
      <c r="BGT2" s="873"/>
      <c r="BGU2" s="873"/>
      <c r="BGV2" s="873"/>
      <c r="BGW2" s="873"/>
      <c r="BGX2" s="873"/>
      <c r="BGY2" s="873"/>
      <c r="BGZ2" s="873"/>
      <c r="BHA2" s="873"/>
      <c r="BHB2" s="873"/>
      <c r="BHC2" s="873"/>
      <c r="BHD2" s="873"/>
      <c r="BHE2" s="873"/>
      <c r="BHF2" s="873"/>
      <c r="BHG2" s="873"/>
      <c r="BHH2" s="873"/>
      <c r="BHI2" s="873"/>
      <c r="BHJ2" s="873"/>
      <c r="BHK2" s="873"/>
      <c r="BHL2" s="873"/>
      <c r="BHM2" s="873"/>
      <c r="BHN2" s="873"/>
      <c r="BHO2" s="873"/>
      <c r="BHP2" s="873"/>
      <c r="BHQ2" s="873"/>
      <c r="BHR2" s="873"/>
      <c r="BHS2" s="873"/>
      <c r="BHT2" s="873"/>
      <c r="BHU2" s="873"/>
      <c r="BHV2" s="873"/>
      <c r="BHW2" s="873"/>
      <c r="BHX2" s="873"/>
      <c r="BHY2" s="873"/>
      <c r="BHZ2" s="873"/>
      <c r="BIA2" s="873"/>
      <c r="BIB2" s="873"/>
      <c r="BIC2" s="873"/>
      <c r="BID2" s="873"/>
      <c r="BIE2" s="873"/>
      <c r="BIF2" s="873"/>
      <c r="BIG2" s="873"/>
      <c r="BIH2" s="873"/>
      <c r="BII2" s="873"/>
      <c r="BIJ2" s="873"/>
      <c r="BIK2" s="873"/>
      <c r="BIL2" s="873"/>
      <c r="BIM2" s="873"/>
      <c r="BIN2" s="873"/>
      <c r="BIO2" s="873"/>
      <c r="BIP2" s="873"/>
      <c r="BIQ2" s="873"/>
      <c r="BIR2" s="873"/>
      <c r="BIS2" s="873"/>
      <c r="BIT2" s="873"/>
      <c r="BIU2" s="873"/>
      <c r="BIV2" s="873"/>
      <c r="BIW2" s="873"/>
      <c r="BIX2" s="873"/>
      <c r="BIY2" s="873"/>
      <c r="BIZ2" s="873"/>
      <c r="BJA2" s="873"/>
      <c r="BJB2" s="873"/>
      <c r="BJC2" s="873"/>
      <c r="BJD2" s="873"/>
      <c r="BJE2" s="873"/>
      <c r="BJF2" s="873"/>
      <c r="BJG2" s="873"/>
      <c r="BJH2" s="873"/>
      <c r="BJI2" s="873"/>
      <c r="BJJ2" s="873"/>
      <c r="BJK2" s="873"/>
      <c r="BJL2" s="873"/>
      <c r="BJM2" s="873"/>
      <c r="BJN2" s="873"/>
      <c r="BJO2" s="873"/>
      <c r="BJP2" s="873"/>
      <c r="BJQ2" s="873"/>
      <c r="BJR2" s="873"/>
      <c r="BJS2" s="873"/>
      <c r="BJT2" s="873"/>
      <c r="BJU2" s="873"/>
      <c r="BJV2" s="873"/>
      <c r="BJW2" s="873"/>
      <c r="BJX2" s="873"/>
      <c r="BJY2" s="873"/>
      <c r="BJZ2" s="873"/>
      <c r="BKA2" s="873"/>
      <c r="BKB2" s="873"/>
      <c r="BKC2" s="873"/>
      <c r="BKD2" s="873"/>
      <c r="BKE2" s="873"/>
      <c r="BKF2" s="873"/>
      <c r="BKG2" s="873"/>
      <c r="BKH2" s="873"/>
      <c r="BKI2" s="873"/>
      <c r="BKJ2" s="873"/>
      <c r="BKK2" s="873"/>
      <c r="BKL2" s="873"/>
      <c r="BKM2" s="873"/>
      <c r="BKN2" s="873"/>
      <c r="BKO2" s="873"/>
      <c r="BKP2" s="873"/>
      <c r="BKQ2" s="873"/>
      <c r="BKR2" s="873"/>
      <c r="BKS2" s="873"/>
      <c r="BKT2" s="873"/>
      <c r="BKU2" s="873"/>
      <c r="BKV2" s="873"/>
      <c r="BKW2" s="873"/>
      <c r="BKX2" s="873"/>
      <c r="BKY2" s="873"/>
      <c r="BKZ2" s="873"/>
      <c r="BLA2" s="873"/>
      <c r="BLB2" s="873"/>
      <c r="BLC2" s="873"/>
      <c r="BLD2" s="873"/>
      <c r="BLE2" s="873"/>
      <c r="BLF2" s="873"/>
      <c r="BLG2" s="873"/>
      <c r="BLH2" s="873"/>
      <c r="BLI2" s="873"/>
      <c r="BLJ2" s="873"/>
      <c r="BLK2" s="873"/>
      <c r="BLL2" s="873"/>
      <c r="BLM2" s="873"/>
      <c r="BLN2" s="873"/>
      <c r="BLO2" s="873"/>
      <c r="BLP2" s="873"/>
      <c r="BLQ2" s="873"/>
      <c r="BLR2" s="873"/>
      <c r="BLS2" s="873"/>
      <c r="BLT2" s="873"/>
      <c r="BLU2" s="873"/>
      <c r="BLV2" s="873"/>
      <c r="BLW2" s="873"/>
      <c r="BLX2" s="873"/>
      <c r="BLY2" s="873"/>
      <c r="BLZ2" s="873"/>
      <c r="BMA2" s="873"/>
      <c r="BMB2" s="873"/>
      <c r="BMC2" s="873"/>
      <c r="BMD2" s="873"/>
      <c r="BME2" s="873"/>
      <c r="BMF2" s="873"/>
      <c r="BMG2" s="873"/>
      <c r="BMH2" s="873"/>
      <c r="BMI2" s="873"/>
      <c r="BMJ2" s="873"/>
      <c r="BMK2" s="873"/>
      <c r="BML2" s="873"/>
      <c r="BMM2" s="873"/>
      <c r="BMN2" s="873"/>
      <c r="BMO2" s="873"/>
      <c r="BMP2" s="873"/>
      <c r="BMQ2" s="873"/>
      <c r="BMR2" s="873"/>
      <c r="BMS2" s="873"/>
      <c r="BMT2" s="873"/>
      <c r="BMU2" s="873"/>
      <c r="BMV2" s="873"/>
      <c r="BMW2" s="873"/>
      <c r="BMX2" s="873"/>
      <c r="BMY2" s="873"/>
      <c r="BMZ2" s="873"/>
      <c r="BNA2" s="873"/>
      <c r="BNB2" s="873"/>
      <c r="BNC2" s="873"/>
      <c r="BND2" s="873"/>
      <c r="BNE2" s="873"/>
      <c r="BNF2" s="873"/>
      <c r="BNG2" s="873"/>
      <c r="BNH2" s="873"/>
      <c r="BNI2" s="873"/>
      <c r="BNJ2" s="873"/>
      <c r="BNK2" s="873"/>
      <c r="BNL2" s="873"/>
      <c r="BNM2" s="873"/>
      <c r="BNN2" s="873"/>
      <c r="BNO2" s="873"/>
      <c r="BNP2" s="873"/>
      <c r="BNQ2" s="873"/>
      <c r="BNR2" s="873"/>
      <c r="BNS2" s="873"/>
      <c r="BNT2" s="873"/>
      <c r="BNU2" s="873"/>
      <c r="BNV2" s="873"/>
      <c r="BNW2" s="873"/>
      <c r="BNX2" s="873"/>
      <c r="BNY2" s="873"/>
      <c r="BNZ2" s="873"/>
      <c r="BOA2" s="873"/>
      <c r="BOB2" s="873"/>
      <c r="BOC2" s="873"/>
      <c r="BOD2" s="873"/>
      <c r="BOE2" s="873"/>
      <c r="BOF2" s="873"/>
      <c r="BOG2" s="873"/>
      <c r="BOH2" s="873"/>
      <c r="BOI2" s="873"/>
      <c r="BOJ2" s="873"/>
      <c r="BOK2" s="873"/>
      <c r="BOL2" s="873"/>
      <c r="BOM2" s="873"/>
      <c r="BON2" s="873"/>
      <c r="BOO2" s="873"/>
      <c r="BOP2" s="873"/>
      <c r="BOQ2" s="873"/>
      <c r="BOR2" s="873"/>
      <c r="BOS2" s="873"/>
      <c r="BOT2" s="873"/>
      <c r="BOU2" s="873"/>
      <c r="BOV2" s="873"/>
      <c r="BOW2" s="873"/>
      <c r="BOX2" s="873"/>
      <c r="BOY2" s="873"/>
      <c r="BOZ2" s="873"/>
      <c r="BPA2" s="873"/>
      <c r="BPB2" s="873"/>
      <c r="BPC2" s="873"/>
      <c r="BPD2" s="873"/>
      <c r="BPE2" s="873"/>
      <c r="BPF2" s="873"/>
      <c r="BPG2" s="873"/>
      <c r="BPH2" s="873"/>
      <c r="BPI2" s="873"/>
      <c r="BPJ2" s="873"/>
      <c r="BPK2" s="873"/>
      <c r="BPL2" s="873"/>
      <c r="BPM2" s="873"/>
      <c r="BPN2" s="873"/>
      <c r="BPO2" s="873"/>
      <c r="BPP2" s="873"/>
      <c r="BPQ2" s="873"/>
      <c r="BPR2" s="873"/>
      <c r="BPS2" s="873"/>
      <c r="BPT2" s="873"/>
      <c r="BPU2" s="873"/>
      <c r="BPV2" s="873"/>
      <c r="BPW2" s="873"/>
      <c r="BPX2" s="873"/>
      <c r="BPY2" s="873"/>
      <c r="BPZ2" s="873"/>
      <c r="BQA2" s="873"/>
      <c r="BQB2" s="873"/>
      <c r="BQC2" s="873"/>
      <c r="BQD2" s="873"/>
      <c r="BQE2" s="873"/>
      <c r="BQF2" s="873"/>
      <c r="BQG2" s="873"/>
      <c r="BQH2" s="873"/>
      <c r="BQI2" s="873"/>
      <c r="BQJ2" s="873"/>
      <c r="BQK2" s="873"/>
      <c r="BQL2" s="873"/>
      <c r="BQM2" s="873"/>
      <c r="BQN2" s="873"/>
      <c r="BQO2" s="873"/>
      <c r="BQP2" s="873"/>
      <c r="BQQ2" s="873"/>
      <c r="BQR2" s="873"/>
      <c r="BQS2" s="873"/>
      <c r="BQT2" s="873"/>
      <c r="BQU2" s="873"/>
      <c r="BQV2" s="873"/>
      <c r="BQW2" s="873"/>
      <c r="BQX2" s="873"/>
      <c r="BQY2" s="873"/>
      <c r="BQZ2" s="873"/>
      <c r="BRA2" s="873"/>
      <c r="BRB2" s="873"/>
      <c r="BRC2" s="873"/>
      <c r="BRD2" s="873"/>
      <c r="BRE2" s="873"/>
      <c r="BRF2" s="873"/>
      <c r="BRG2" s="873"/>
      <c r="BRH2" s="873"/>
      <c r="BRI2" s="873"/>
      <c r="BRJ2" s="873"/>
      <c r="BRK2" s="873"/>
      <c r="BRL2" s="873"/>
      <c r="BRM2" s="873"/>
      <c r="BRN2" s="873"/>
      <c r="BRO2" s="873"/>
      <c r="BRP2" s="873"/>
      <c r="BRQ2" s="873"/>
      <c r="BRR2" s="873"/>
      <c r="BRS2" s="873"/>
      <c r="BRT2" s="873"/>
      <c r="BRU2" s="873"/>
      <c r="BRV2" s="873"/>
      <c r="BRW2" s="873"/>
      <c r="BRX2" s="873"/>
      <c r="BRY2" s="873"/>
      <c r="BRZ2" s="873"/>
      <c r="BSA2" s="873"/>
      <c r="BSB2" s="873"/>
      <c r="BSC2" s="873"/>
      <c r="BSD2" s="873"/>
      <c r="BSE2" s="873"/>
      <c r="BSF2" s="873"/>
      <c r="BSG2" s="873"/>
      <c r="BSH2" s="873"/>
      <c r="BSI2" s="873"/>
      <c r="BSJ2" s="873"/>
      <c r="BSK2" s="873"/>
      <c r="BSL2" s="873"/>
      <c r="BSM2" s="873"/>
      <c r="BSN2" s="873"/>
      <c r="BSO2" s="873"/>
      <c r="BSP2" s="873"/>
      <c r="BSQ2" s="873"/>
      <c r="BSR2" s="873"/>
      <c r="BSS2" s="873"/>
      <c r="BST2" s="873"/>
      <c r="BSU2" s="873"/>
      <c r="BSV2" s="873"/>
      <c r="BSW2" s="873"/>
      <c r="BSX2" s="873"/>
      <c r="BSY2" s="873"/>
      <c r="BSZ2" s="873"/>
      <c r="BTA2" s="873"/>
      <c r="BTB2" s="873"/>
      <c r="BTC2" s="873"/>
      <c r="BTD2" s="873"/>
      <c r="BTE2" s="873"/>
      <c r="BTF2" s="873"/>
      <c r="BTG2" s="873"/>
      <c r="BTH2" s="873"/>
      <c r="BTI2" s="873"/>
      <c r="BTJ2" s="873"/>
      <c r="BTK2" s="873"/>
      <c r="BTL2" s="873"/>
      <c r="BTM2" s="873"/>
      <c r="BTN2" s="873"/>
      <c r="BTO2" s="873"/>
      <c r="BTP2" s="873"/>
      <c r="BTQ2" s="873"/>
      <c r="BTR2" s="873"/>
      <c r="BTS2" s="873"/>
      <c r="BTT2" s="873"/>
      <c r="BTU2" s="873"/>
      <c r="BTV2" s="873"/>
      <c r="BTW2" s="873"/>
      <c r="BTX2" s="873"/>
      <c r="BTY2" s="873"/>
      <c r="BTZ2" s="873"/>
      <c r="BUA2" s="873"/>
      <c r="BUB2" s="873"/>
      <c r="BUC2" s="873"/>
      <c r="BUD2" s="873"/>
      <c r="BUE2" s="873"/>
      <c r="BUF2" s="873"/>
      <c r="BUG2" s="873"/>
      <c r="BUH2" s="873"/>
      <c r="BUI2" s="873"/>
      <c r="BUJ2" s="873"/>
      <c r="BUK2" s="873"/>
      <c r="BUL2" s="873"/>
      <c r="BUM2" s="873"/>
      <c r="BUN2" s="873"/>
      <c r="BUO2" s="873"/>
      <c r="BUP2" s="873"/>
      <c r="BUQ2" s="873"/>
      <c r="BUR2" s="873"/>
      <c r="BUS2" s="873"/>
      <c r="BUT2" s="873"/>
      <c r="BUU2" s="873"/>
      <c r="BUV2" s="873"/>
      <c r="BUW2" s="873"/>
      <c r="BUX2" s="873"/>
      <c r="BUY2" s="873"/>
      <c r="BUZ2" s="873"/>
      <c r="BVA2" s="873"/>
      <c r="BVB2" s="873"/>
      <c r="BVC2" s="873"/>
      <c r="BVD2" s="873"/>
      <c r="BVE2" s="873"/>
      <c r="BVF2" s="873"/>
      <c r="BVG2" s="873"/>
      <c r="BVH2" s="873"/>
      <c r="BVI2" s="873"/>
      <c r="BVJ2" s="873"/>
      <c r="BVK2" s="873"/>
      <c r="BVL2" s="873"/>
      <c r="BVM2" s="873"/>
      <c r="BVN2" s="873"/>
      <c r="BVO2" s="873"/>
      <c r="BVP2" s="873"/>
      <c r="BVQ2" s="873"/>
      <c r="BVR2" s="873"/>
      <c r="BVS2" s="873"/>
      <c r="BVT2" s="873"/>
      <c r="BVU2" s="873"/>
      <c r="BVV2" s="873"/>
      <c r="BVW2" s="873"/>
      <c r="BVX2" s="873"/>
      <c r="BVY2" s="873"/>
      <c r="BVZ2" s="873"/>
      <c r="BWA2" s="873"/>
      <c r="BWB2" s="873"/>
      <c r="BWC2" s="873"/>
      <c r="BWD2" s="873"/>
      <c r="BWE2" s="873"/>
      <c r="BWF2" s="873"/>
      <c r="BWG2" s="873"/>
      <c r="BWH2" s="873"/>
      <c r="BWI2" s="873"/>
      <c r="BWJ2" s="873"/>
      <c r="BWK2" s="873"/>
      <c r="BWL2" s="873"/>
      <c r="BWM2" s="873"/>
      <c r="BWN2" s="873"/>
      <c r="BWO2" s="873"/>
      <c r="BWP2" s="873"/>
      <c r="BWQ2" s="873"/>
      <c r="BWR2" s="873"/>
      <c r="BWS2" s="873"/>
      <c r="BWT2" s="873"/>
      <c r="BWU2" s="873"/>
      <c r="BWV2" s="873"/>
      <c r="BWW2" s="873"/>
      <c r="BWX2" s="873"/>
      <c r="BWY2" s="873"/>
      <c r="BWZ2" s="873"/>
      <c r="BXA2" s="873"/>
      <c r="BXB2" s="873"/>
      <c r="BXC2" s="873"/>
      <c r="BXD2" s="873"/>
      <c r="BXE2" s="873"/>
      <c r="BXF2" s="873"/>
      <c r="BXG2" s="873"/>
      <c r="BXH2" s="873"/>
      <c r="BXI2" s="873"/>
      <c r="BXJ2" s="873"/>
      <c r="BXK2" s="873"/>
      <c r="BXL2" s="873"/>
      <c r="BXM2" s="873"/>
      <c r="BXN2" s="873"/>
      <c r="BXO2" s="873"/>
      <c r="BXP2" s="873"/>
      <c r="BXQ2" s="873"/>
      <c r="BXR2" s="873"/>
      <c r="BXS2" s="873"/>
      <c r="BXT2" s="873"/>
      <c r="BXU2" s="873"/>
      <c r="BXV2" s="873"/>
      <c r="BXW2" s="873"/>
      <c r="BXX2" s="873"/>
      <c r="BXY2" s="873"/>
      <c r="BXZ2" s="873"/>
      <c r="BYA2" s="873"/>
      <c r="BYB2" s="873"/>
      <c r="BYC2" s="873"/>
      <c r="BYD2" s="873"/>
      <c r="BYE2" s="873"/>
      <c r="BYF2" s="873"/>
      <c r="BYG2" s="873"/>
      <c r="BYH2" s="873"/>
      <c r="BYI2" s="873"/>
      <c r="BYJ2" s="873"/>
      <c r="BYK2" s="873"/>
      <c r="BYL2" s="873"/>
      <c r="BYM2" s="873"/>
      <c r="BYN2" s="873"/>
      <c r="BYO2" s="873"/>
      <c r="BYP2" s="873"/>
      <c r="BYQ2" s="873"/>
      <c r="BYR2" s="873"/>
      <c r="BYS2" s="873"/>
      <c r="BYT2" s="873"/>
      <c r="BYU2" s="873"/>
      <c r="BYV2" s="873"/>
      <c r="BYW2" s="873"/>
      <c r="BYX2" s="873"/>
      <c r="BYY2" s="873"/>
      <c r="BYZ2" s="873"/>
      <c r="BZA2" s="873"/>
      <c r="BZB2" s="873"/>
      <c r="BZC2" s="873"/>
      <c r="BZD2" s="873"/>
      <c r="BZE2" s="873"/>
      <c r="BZF2" s="873"/>
      <c r="BZG2" s="873"/>
      <c r="BZH2" s="873"/>
      <c r="BZI2" s="873"/>
      <c r="BZJ2" s="873"/>
      <c r="BZK2" s="873"/>
      <c r="BZL2" s="873"/>
      <c r="BZM2" s="873"/>
      <c r="BZN2" s="873"/>
      <c r="BZO2" s="873"/>
      <c r="BZP2" s="873"/>
      <c r="BZQ2" s="873"/>
      <c r="BZR2" s="873"/>
      <c r="BZS2" s="873"/>
      <c r="BZT2" s="873"/>
      <c r="BZU2" s="873"/>
      <c r="BZV2" s="873"/>
      <c r="BZW2" s="873"/>
      <c r="BZX2" s="873"/>
      <c r="BZY2" s="873"/>
      <c r="BZZ2" s="873"/>
      <c r="CAA2" s="873"/>
      <c r="CAB2" s="873"/>
      <c r="CAC2" s="873"/>
      <c r="CAD2" s="873"/>
      <c r="CAE2" s="873"/>
      <c r="CAF2" s="873"/>
      <c r="CAG2" s="873"/>
      <c r="CAH2" s="873"/>
      <c r="CAI2" s="873"/>
      <c r="CAJ2" s="873"/>
      <c r="CAK2" s="873"/>
      <c r="CAL2" s="873"/>
      <c r="CAM2" s="873"/>
      <c r="CAN2" s="873"/>
      <c r="CAO2" s="873"/>
      <c r="CAP2" s="873"/>
      <c r="CAQ2" s="873"/>
      <c r="CAR2" s="873"/>
      <c r="CAS2" s="873"/>
      <c r="CAT2" s="873"/>
      <c r="CAU2" s="873"/>
      <c r="CAV2" s="873"/>
      <c r="CAW2" s="873"/>
      <c r="CAX2" s="873"/>
      <c r="CAY2" s="873"/>
      <c r="CAZ2" s="873"/>
      <c r="CBA2" s="873"/>
      <c r="CBB2" s="873"/>
      <c r="CBC2" s="873"/>
      <c r="CBD2" s="873"/>
      <c r="CBE2" s="873"/>
      <c r="CBF2" s="873"/>
      <c r="CBG2" s="873"/>
      <c r="CBH2" s="873"/>
      <c r="CBI2" s="873"/>
      <c r="CBJ2" s="873"/>
      <c r="CBK2" s="873"/>
      <c r="CBL2" s="873"/>
      <c r="CBM2" s="873"/>
      <c r="CBN2" s="873"/>
      <c r="CBO2" s="873"/>
      <c r="CBP2" s="873"/>
      <c r="CBQ2" s="873"/>
      <c r="CBR2" s="873"/>
      <c r="CBS2" s="873"/>
      <c r="CBT2" s="873"/>
      <c r="CBU2" s="873"/>
      <c r="CBV2" s="873"/>
      <c r="CBW2" s="873"/>
      <c r="CBX2" s="873"/>
      <c r="CBY2" s="873"/>
      <c r="CBZ2" s="873"/>
      <c r="CCA2" s="873"/>
      <c r="CCB2" s="873"/>
      <c r="CCC2" s="873"/>
      <c r="CCD2" s="873"/>
      <c r="CCE2" s="873"/>
      <c r="CCF2" s="873"/>
      <c r="CCG2" s="873"/>
      <c r="CCH2" s="873"/>
      <c r="CCI2" s="873"/>
      <c r="CCJ2" s="873"/>
      <c r="CCK2" s="873"/>
      <c r="CCL2" s="873"/>
      <c r="CCM2" s="873"/>
      <c r="CCN2" s="873"/>
      <c r="CCO2" s="873"/>
      <c r="CCP2" s="873"/>
      <c r="CCQ2" s="873"/>
      <c r="CCR2" s="873"/>
      <c r="CCS2" s="873"/>
      <c r="CCT2" s="873"/>
      <c r="CCU2" s="873"/>
      <c r="CCV2" s="873"/>
      <c r="CCW2" s="873"/>
      <c r="CCX2" s="873"/>
      <c r="CCY2" s="873"/>
      <c r="CCZ2" s="873"/>
      <c r="CDA2" s="873"/>
      <c r="CDB2" s="873"/>
      <c r="CDC2" s="873"/>
      <c r="CDD2" s="873"/>
      <c r="CDE2" s="873"/>
      <c r="CDF2" s="873"/>
      <c r="CDG2" s="873"/>
      <c r="CDH2" s="873"/>
      <c r="CDI2" s="873"/>
      <c r="CDJ2" s="873"/>
      <c r="CDK2" s="873"/>
      <c r="CDL2" s="873"/>
      <c r="CDM2" s="873"/>
      <c r="CDN2" s="873"/>
      <c r="CDO2" s="873"/>
      <c r="CDP2" s="873"/>
      <c r="CDQ2" s="873"/>
      <c r="CDR2" s="873"/>
      <c r="CDS2" s="873"/>
      <c r="CDT2" s="873"/>
      <c r="CDU2" s="873"/>
      <c r="CDV2" s="873"/>
      <c r="CDW2" s="873"/>
      <c r="CDX2" s="873"/>
      <c r="CDY2" s="873"/>
      <c r="CDZ2" s="873"/>
      <c r="CEA2" s="873"/>
      <c r="CEB2" s="873"/>
      <c r="CEC2" s="873"/>
      <c r="CED2" s="873"/>
      <c r="CEE2" s="873"/>
      <c r="CEF2" s="873"/>
      <c r="CEG2" s="873"/>
      <c r="CEH2" s="873"/>
      <c r="CEI2" s="873"/>
      <c r="CEJ2" s="873"/>
      <c r="CEK2" s="873"/>
      <c r="CEL2" s="873"/>
      <c r="CEM2" s="873"/>
      <c r="CEN2" s="873"/>
      <c r="CEO2" s="873"/>
      <c r="CEP2" s="873"/>
      <c r="CEQ2" s="873"/>
      <c r="CER2" s="873"/>
      <c r="CES2" s="873"/>
      <c r="CET2" s="873"/>
      <c r="CEU2" s="873"/>
      <c r="CEV2" s="873"/>
      <c r="CEW2" s="873"/>
      <c r="CEX2" s="873"/>
      <c r="CEY2" s="873"/>
      <c r="CEZ2" s="873"/>
      <c r="CFA2" s="873"/>
      <c r="CFB2" s="873"/>
      <c r="CFC2" s="873"/>
      <c r="CFD2" s="873"/>
      <c r="CFE2" s="873"/>
      <c r="CFF2" s="873"/>
      <c r="CFG2" s="873"/>
      <c r="CFH2" s="873"/>
      <c r="CFI2" s="873"/>
      <c r="CFJ2" s="873"/>
      <c r="CFK2" s="873"/>
      <c r="CFL2" s="873"/>
      <c r="CFM2" s="873"/>
      <c r="CFN2" s="873"/>
      <c r="CFO2" s="873"/>
      <c r="CFP2" s="873"/>
      <c r="CFQ2" s="873"/>
      <c r="CFR2" s="873"/>
      <c r="CFS2" s="873"/>
      <c r="CFT2" s="873"/>
      <c r="CFU2" s="873"/>
      <c r="CFV2" s="873"/>
      <c r="CFW2" s="873"/>
      <c r="CFX2" s="873"/>
      <c r="CFY2" s="873"/>
      <c r="CFZ2" s="873"/>
      <c r="CGA2" s="873"/>
      <c r="CGB2" s="873"/>
      <c r="CGC2" s="873"/>
      <c r="CGD2" s="873"/>
      <c r="CGE2" s="873"/>
      <c r="CGF2" s="873"/>
      <c r="CGG2" s="873"/>
      <c r="CGH2" s="873"/>
      <c r="CGI2" s="873"/>
      <c r="CGJ2" s="873"/>
      <c r="CGK2" s="873"/>
      <c r="CGL2" s="873"/>
      <c r="CGM2" s="873"/>
      <c r="CGN2" s="873"/>
      <c r="CGO2" s="873"/>
      <c r="CGP2" s="873"/>
      <c r="CGQ2" s="873"/>
      <c r="CGR2" s="873"/>
      <c r="CGS2" s="873"/>
      <c r="CGT2" s="873"/>
      <c r="CGU2" s="873"/>
      <c r="CGV2" s="873"/>
      <c r="CGW2" s="873"/>
      <c r="CGX2" s="873"/>
      <c r="CGY2" s="873"/>
      <c r="CGZ2" s="873"/>
      <c r="CHA2" s="873"/>
      <c r="CHB2" s="873"/>
      <c r="CHC2" s="873"/>
      <c r="CHD2" s="873"/>
      <c r="CHE2" s="873"/>
      <c r="CHF2" s="873"/>
      <c r="CHG2" s="873"/>
      <c r="CHH2" s="873"/>
      <c r="CHI2" s="873"/>
      <c r="CHJ2" s="873"/>
      <c r="CHK2" s="873"/>
      <c r="CHL2" s="873"/>
      <c r="CHM2" s="873"/>
      <c r="CHN2" s="873"/>
      <c r="CHO2" s="873"/>
      <c r="CHP2" s="873"/>
      <c r="CHQ2" s="873"/>
      <c r="CHR2" s="873"/>
      <c r="CHS2" s="873"/>
      <c r="CHT2" s="873"/>
      <c r="CHU2" s="873"/>
      <c r="CHV2" s="873"/>
      <c r="CHW2" s="873"/>
      <c r="CHX2" s="873"/>
      <c r="CHY2" s="873"/>
      <c r="CHZ2" s="873"/>
      <c r="CIA2" s="873"/>
      <c r="CIB2" s="873"/>
      <c r="CIC2" s="873"/>
      <c r="CID2" s="873"/>
      <c r="CIE2" s="873"/>
      <c r="CIF2" s="873"/>
      <c r="CIG2" s="873"/>
      <c r="CIH2" s="873"/>
      <c r="CII2" s="873"/>
      <c r="CIJ2" s="873"/>
      <c r="CIK2" s="873"/>
      <c r="CIL2" s="873"/>
      <c r="CIM2" s="873"/>
      <c r="CIN2" s="873"/>
      <c r="CIO2" s="873"/>
      <c r="CIP2" s="873"/>
      <c r="CIQ2" s="873"/>
      <c r="CIR2" s="873"/>
      <c r="CIS2" s="873"/>
      <c r="CIT2" s="873"/>
      <c r="CIU2" s="873"/>
      <c r="CIV2" s="873"/>
      <c r="CIW2" s="873"/>
      <c r="CIX2" s="873"/>
      <c r="CIY2" s="873"/>
      <c r="CIZ2" s="873"/>
      <c r="CJA2" s="873"/>
      <c r="CJB2" s="873"/>
      <c r="CJC2" s="873"/>
      <c r="CJD2" s="873"/>
      <c r="CJE2" s="873"/>
      <c r="CJF2" s="873"/>
      <c r="CJG2" s="873"/>
      <c r="CJH2" s="873"/>
      <c r="CJI2" s="873"/>
      <c r="CJJ2" s="873"/>
      <c r="CJK2" s="873"/>
      <c r="CJL2" s="873"/>
      <c r="CJM2" s="873"/>
      <c r="CJN2" s="873"/>
      <c r="CJO2" s="873"/>
      <c r="CJP2" s="873"/>
      <c r="CJQ2" s="873"/>
      <c r="CJR2" s="873"/>
      <c r="CJS2" s="873"/>
      <c r="CJT2" s="873"/>
      <c r="CJU2" s="873"/>
      <c r="CJV2" s="873"/>
      <c r="CJW2" s="873"/>
      <c r="CJX2" s="873"/>
      <c r="CJY2" s="873"/>
      <c r="CJZ2" s="873"/>
      <c r="CKA2" s="873"/>
      <c r="CKB2" s="873"/>
      <c r="CKC2" s="873"/>
      <c r="CKD2" s="873"/>
      <c r="CKE2" s="873"/>
      <c r="CKF2" s="873"/>
      <c r="CKG2" s="873"/>
      <c r="CKH2" s="873"/>
      <c r="CKI2" s="873"/>
      <c r="CKJ2" s="873"/>
      <c r="CKK2" s="873"/>
      <c r="CKL2" s="873"/>
      <c r="CKM2" s="873"/>
      <c r="CKN2" s="873"/>
      <c r="CKO2" s="873"/>
      <c r="CKP2" s="873"/>
      <c r="CKQ2" s="873"/>
      <c r="CKR2" s="873"/>
      <c r="CKS2" s="873"/>
      <c r="CKT2" s="873"/>
      <c r="CKU2" s="873"/>
      <c r="CKV2" s="873"/>
      <c r="CKW2" s="873"/>
      <c r="CKX2" s="873"/>
      <c r="CKY2" s="873"/>
      <c r="CKZ2" s="873"/>
      <c r="CLA2" s="873"/>
      <c r="CLB2" s="873"/>
      <c r="CLC2" s="873"/>
      <c r="CLD2" s="873"/>
      <c r="CLE2" s="873"/>
      <c r="CLF2" s="873"/>
      <c r="CLG2" s="873"/>
      <c r="CLH2" s="873"/>
      <c r="CLI2" s="873"/>
      <c r="CLJ2" s="873"/>
      <c r="CLK2" s="873"/>
      <c r="CLL2" s="873"/>
      <c r="CLM2" s="873"/>
      <c r="CLN2" s="873"/>
      <c r="CLO2" s="873"/>
      <c r="CLP2" s="873"/>
      <c r="CLQ2" s="873"/>
      <c r="CLR2" s="873"/>
      <c r="CLS2" s="873"/>
      <c r="CLT2" s="873"/>
      <c r="CLU2" s="873"/>
      <c r="CLV2" s="873"/>
      <c r="CLW2" s="873"/>
      <c r="CLX2" s="873"/>
      <c r="CLY2" s="873"/>
      <c r="CLZ2" s="873"/>
      <c r="CMA2" s="873"/>
      <c r="CMB2" s="873"/>
      <c r="CMC2" s="873"/>
      <c r="CMD2" s="873"/>
      <c r="CME2" s="873"/>
      <c r="CMF2" s="873"/>
      <c r="CMG2" s="873"/>
      <c r="CMH2" s="873"/>
      <c r="CMI2" s="873"/>
      <c r="CMJ2" s="873"/>
      <c r="CMK2" s="873"/>
      <c r="CML2" s="873"/>
      <c r="CMM2" s="873"/>
      <c r="CMN2" s="873"/>
      <c r="CMO2" s="873"/>
      <c r="CMP2" s="873"/>
      <c r="CMQ2" s="873"/>
      <c r="CMR2" s="873"/>
      <c r="CMS2" s="873"/>
      <c r="CMT2" s="873"/>
      <c r="CMU2" s="873"/>
      <c r="CMV2" s="873"/>
      <c r="CMW2" s="873"/>
      <c r="CMX2" s="873"/>
      <c r="CMY2" s="873"/>
      <c r="CMZ2" s="873"/>
      <c r="CNA2" s="873"/>
      <c r="CNB2" s="873"/>
      <c r="CNC2" s="873"/>
      <c r="CND2" s="873"/>
      <c r="CNE2" s="873"/>
      <c r="CNF2" s="873"/>
      <c r="CNG2" s="873"/>
      <c r="CNH2" s="873"/>
      <c r="CNI2" s="873"/>
      <c r="CNJ2" s="873"/>
      <c r="CNK2" s="873"/>
      <c r="CNL2" s="873"/>
      <c r="CNM2" s="873"/>
      <c r="CNN2" s="873"/>
      <c r="CNO2" s="873"/>
      <c r="CNP2" s="873"/>
      <c r="CNQ2" s="873"/>
      <c r="CNR2" s="873"/>
      <c r="CNS2" s="873"/>
      <c r="CNT2" s="873"/>
      <c r="CNU2" s="873"/>
      <c r="CNV2" s="873"/>
      <c r="CNW2" s="873"/>
      <c r="CNX2" s="873"/>
      <c r="CNY2" s="873"/>
      <c r="CNZ2" s="873"/>
      <c r="COA2" s="873"/>
      <c r="COB2" s="873"/>
      <c r="COC2" s="873"/>
      <c r="COD2" s="873"/>
      <c r="COE2" s="873"/>
      <c r="COF2" s="873"/>
      <c r="COG2" s="873"/>
      <c r="COH2" s="873"/>
      <c r="COI2" s="873"/>
      <c r="COJ2" s="873"/>
      <c r="COK2" s="873"/>
      <c r="COL2" s="873"/>
      <c r="COM2" s="873"/>
      <c r="CON2" s="873"/>
      <c r="COO2" s="873"/>
      <c r="COP2" s="873"/>
      <c r="COQ2" s="873"/>
      <c r="COR2" s="873"/>
      <c r="COS2" s="873"/>
      <c r="COT2" s="873"/>
      <c r="COU2" s="873"/>
      <c r="COV2" s="873"/>
      <c r="COW2" s="873"/>
      <c r="COX2" s="873"/>
      <c r="COY2" s="873"/>
      <c r="COZ2" s="873"/>
      <c r="CPA2" s="873"/>
      <c r="CPB2" s="873"/>
      <c r="CPC2" s="873"/>
      <c r="CPD2" s="873"/>
      <c r="CPE2" s="873"/>
      <c r="CPF2" s="873"/>
      <c r="CPG2" s="873"/>
      <c r="CPH2" s="873"/>
      <c r="CPI2" s="873"/>
      <c r="CPJ2" s="873"/>
      <c r="CPK2" s="873"/>
      <c r="CPL2" s="873"/>
      <c r="CPM2" s="873"/>
      <c r="CPN2" s="873"/>
      <c r="CPO2" s="873"/>
      <c r="CPP2" s="873"/>
      <c r="CPQ2" s="873"/>
      <c r="CPR2" s="873"/>
      <c r="CPS2" s="873"/>
      <c r="CPT2" s="873"/>
      <c r="CPU2" s="873"/>
      <c r="CPV2" s="873"/>
      <c r="CPW2" s="873"/>
      <c r="CPX2" s="873"/>
      <c r="CPY2" s="873"/>
      <c r="CPZ2" s="873"/>
      <c r="CQA2" s="873"/>
      <c r="CQB2" s="873"/>
      <c r="CQC2" s="873"/>
      <c r="CQD2" s="873"/>
      <c r="CQE2" s="873"/>
      <c r="CQF2" s="873"/>
      <c r="CQG2" s="873"/>
      <c r="CQH2" s="873"/>
      <c r="CQI2" s="873"/>
      <c r="CQJ2" s="873"/>
      <c r="CQK2" s="873"/>
      <c r="CQL2" s="873"/>
      <c r="CQM2" s="873"/>
      <c r="CQN2" s="873"/>
      <c r="CQO2" s="873"/>
      <c r="CQP2" s="873"/>
      <c r="CQQ2" s="873"/>
      <c r="CQR2" s="873"/>
      <c r="CQS2" s="873"/>
      <c r="CQT2" s="873"/>
      <c r="CQU2" s="873"/>
      <c r="CQV2" s="873"/>
      <c r="CQW2" s="873"/>
      <c r="CQX2" s="873"/>
      <c r="CQY2" s="873"/>
      <c r="CQZ2" s="873"/>
      <c r="CRA2" s="873"/>
      <c r="CRB2" s="873"/>
      <c r="CRC2" s="873"/>
      <c r="CRD2" s="873"/>
      <c r="CRE2" s="873"/>
      <c r="CRF2" s="873"/>
      <c r="CRG2" s="873"/>
      <c r="CRH2" s="873"/>
      <c r="CRI2" s="873"/>
      <c r="CRJ2" s="873"/>
      <c r="CRK2" s="873"/>
      <c r="CRL2" s="873"/>
      <c r="CRM2" s="873"/>
      <c r="CRN2" s="873"/>
      <c r="CRO2" s="873"/>
      <c r="CRP2" s="873"/>
      <c r="CRQ2" s="873"/>
      <c r="CRR2" s="873"/>
      <c r="CRS2" s="873"/>
      <c r="CRT2" s="873"/>
      <c r="CRU2" s="873"/>
      <c r="CRV2" s="873"/>
      <c r="CRW2" s="873"/>
      <c r="CRX2" s="873"/>
      <c r="CRY2" s="873"/>
      <c r="CRZ2" s="873"/>
      <c r="CSA2" s="873"/>
      <c r="CSB2" s="873"/>
      <c r="CSC2" s="873"/>
      <c r="CSD2" s="873"/>
      <c r="CSE2" s="873"/>
      <c r="CSF2" s="873"/>
      <c r="CSG2" s="873"/>
      <c r="CSH2" s="873"/>
      <c r="CSI2" s="873"/>
      <c r="CSJ2" s="873"/>
      <c r="CSK2" s="873"/>
      <c r="CSL2" s="873"/>
      <c r="CSM2" s="873"/>
      <c r="CSN2" s="873"/>
      <c r="CSO2" s="873"/>
      <c r="CSP2" s="873"/>
      <c r="CSQ2" s="873"/>
      <c r="CSR2" s="873"/>
      <c r="CSS2" s="873"/>
      <c r="CST2" s="873"/>
      <c r="CSU2" s="873"/>
      <c r="CSV2" s="873"/>
      <c r="CSW2" s="873"/>
      <c r="CSX2" s="873"/>
      <c r="CSY2" s="873"/>
      <c r="CSZ2" s="873"/>
      <c r="CTA2" s="873"/>
      <c r="CTB2" s="873"/>
      <c r="CTC2" s="873"/>
      <c r="CTD2" s="873"/>
      <c r="CTE2" s="873"/>
      <c r="CTF2" s="873"/>
      <c r="CTG2" s="873"/>
      <c r="CTH2" s="873"/>
      <c r="CTI2" s="873"/>
      <c r="CTJ2" s="873"/>
      <c r="CTK2" s="873"/>
      <c r="CTL2" s="873"/>
      <c r="CTM2" s="873"/>
      <c r="CTN2" s="873"/>
      <c r="CTO2" s="873"/>
      <c r="CTP2" s="873"/>
      <c r="CTQ2" s="873"/>
      <c r="CTR2" s="873"/>
      <c r="CTS2" s="873"/>
      <c r="CTT2" s="873"/>
      <c r="CTU2" s="873"/>
      <c r="CTV2" s="873"/>
      <c r="CTW2" s="873"/>
      <c r="CTX2" s="873"/>
      <c r="CTY2" s="873"/>
      <c r="CTZ2" s="873"/>
      <c r="CUA2" s="873"/>
      <c r="CUB2" s="873"/>
      <c r="CUC2" s="873"/>
      <c r="CUD2" s="873"/>
      <c r="CUE2" s="873"/>
      <c r="CUF2" s="873"/>
      <c r="CUG2" s="873"/>
      <c r="CUH2" s="873"/>
      <c r="CUI2" s="873"/>
      <c r="CUJ2" s="873"/>
      <c r="CUK2" s="873"/>
      <c r="CUL2" s="873"/>
      <c r="CUM2" s="873"/>
      <c r="CUN2" s="873"/>
      <c r="CUO2" s="873"/>
      <c r="CUP2" s="873"/>
      <c r="CUQ2" s="873"/>
      <c r="CUR2" s="873"/>
      <c r="CUS2" s="873"/>
      <c r="CUT2" s="873"/>
      <c r="CUU2" s="873"/>
      <c r="CUV2" s="873"/>
      <c r="CUW2" s="873"/>
      <c r="CUX2" s="873"/>
      <c r="CUY2" s="873"/>
      <c r="CUZ2" s="873"/>
      <c r="CVA2" s="873"/>
      <c r="CVB2" s="873"/>
      <c r="CVC2" s="873"/>
      <c r="CVD2" s="873"/>
      <c r="CVE2" s="873"/>
      <c r="CVF2" s="873"/>
      <c r="CVG2" s="873"/>
      <c r="CVH2" s="873"/>
      <c r="CVI2" s="873"/>
      <c r="CVJ2" s="873"/>
      <c r="CVK2" s="873"/>
      <c r="CVL2" s="873"/>
      <c r="CVM2" s="873"/>
      <c r="CVN2" s="873"/>
      <c r="CVO2" s="873"/>
      <c r="CVP2" s="873"/>
      <c r="CVQ2" s="873"/>
      <c r="CVR2" s="873"/>
      <c r="CVS2" s="873"/>
      <c r="CVT2" s="873"/>
      <c r="CVU2" s="873"/>
      <c r="CVV2" s="873"/>
      <c r="CVW2" s="873"/>
      <c r="CVX2" s="873"/>
      <c r="CVY2" s="873"/>
      <c r="CVZ2" s="873"/>
      <c r="CWA2" s="873"/>
      <c r="CWB2" s="873"/>
      <c r="CWC2" s="873"/>
      <c r="CWD2" s="873"/>
      <c r="CWE2" s="873"/>
      <c r="CWF2" s="873"/>
      <c r="CWG2" s="873"/>
      <c r="CWH2" s="873"/>
      <c r="CWI2" s="873"/>
      <c r="CWJ2" s="873"/>
      <c r="CWK2" s="873"/>
      <c r="CWL2" s="873"/>
      <c r="CWM2" s="873"/>
      <c r="CWN2" s="873"/>
      <c r="CWO2" s="873"/>
      <c r="CWP2" s="873"/>
      <c r="CWQ2" s="873"/>
      <c r="CWR2" s="873"/>
      <c r="CWS2" s="873"/>
      <c r="CWT2" s="873"/>
      <c r="CWU2" s="873"/>
      <c r="CWV2" s="873"/>
      <c r="CWW2" s="873"/>
      <c r="CWX2" s="873"/>
      <c r="CWY2" s="873"/>
      <c r="CWZ2" s="873"/>
      <c r="CXA2" s="873"/>
      <c r="CXB2" s="873"/>
      <c r="CXC2" s="873"/>
      <c r="CXD2" s="873"/>
      <c r="CXE2" s="873"/>
      <c r="CXF2" s="873"/>
      <c r="CXG2" s="873"/>
      <c r="CXH2" s="873"/>
      <c r="CXI2" s="873"/>
      <c r="CXJ2" s="873"/>
      <c r="CXK2" s="873"/>
      <c r="CXL2" s="873"/>
      <c r="CXM2" s="873"/>
      <c r="CXN2" s="873"/>
      <c r="CXO2" s="873"/>
      <c r="CXP2" s="873"/>
      <c r="CXQ2" s="873"/>
      <c r="CXR2" s="873"/>
      <c r="CXS2" s="873"/>
      <c r="CXT2" s="873"/>
      <c r="CXU2" s="873"/>
      <c r="CXV2" s="873"/>
      <c r="CXW2" s="873"/>
      <c r="CXX2" s="873"/>
      <c r="CXY2" s="873"/>
      <c r="CXZ2" s="873"/>
      <c r="CYA2" s="873"/>
      <c r="CYB2" s="873"/>
      <c r="CYC2" s="873"/>
      <c r="CYD2" s="873"/>
      <c r="CYE2" s="873"/>
      <c r="CYF2" s="873"/>
      <c r="CYG2" s="873"/>
      <c r="CYH2" s="873"/>
      <c r="CYI2" s="873"/>
      <c r="CYJ2" s="873"/>
      <c r="CYK2" s="873"/>
      <c r="CYL2" s="873"/>
      <c r="CYM2" s="873"/>
      <c r="CYN2" s="873"/>
      <c r="CYO2" s="873"/>
      <c r="CYP2" s="873"/>
      <c r="CYQ2" s="873"/>
      <c r="CYR2" s="873"/>
      <c r="CYS2" s="873"/>
      <c r="CYT2" s="873"/>
      <c r="CYU2" s="873"/>
      <c r="CYV2" s="873"/>
      <c r="CYW2" s="873"/>
      <c r="CYX2" s="873"/>
      <c r="CYY2" s="873"/>
      <c r="CYZ2" s="873"/>
      <c r="CZA2" s="873"/>
      <c r="CZB2" s="873"/>
      <c r="CZC2" s="873"/>
      <c r="CZD2" s="873"/>
      <c r="CZE2" s="873"/>
      <c r="CZF2" s="873"/>
      <c r="CZG2" s="873"/>
      <c r="CZH2" s="873"/>
      <c r="CZI2" s="873"/>
      <c r="CZJ2" s="873"/>
      <c r="CZK2" s="873"/>
      <c r="CZL2" s="873"/>
      <c r="CZM2" s="873"/>
      <c r="CZN2" s="873"/>
      <c r="CZO2" s="873"/>
      <c r="CZP2" s="873"/>
      <c r="CZQ2" s="873"/>
      <c r="CZR2" s="873"/>
      <c r="CZS2" s="873"/>
      <c r="CZT2" s="873"/>
      <c r="CZU2" s="873"/>
      <c r="CZV2" s="873"/>
      <c r="CZW2" s="873"/>
      <c r="CZX2" s="873"/>
      <c r="CZY2" s="873"/>
      <c r="CZZ2" s="873"/>
      <c r="DAA2" s="873"/>
      <c r="DAB2" s="873"/>
      <c r="DAC2" s="873"/>
      <c r="DAD2" s="873"/>
      <c r="DAE2" s="873"/>
      <c r="DAF2" s="873"/>
      <c r="DAG2" s="873"/>
      <c r="DAH2" s="873"/>
      <c r="DAI2" s="873"/>
      <c r="DAJ2" s="873"/>
      <c r="DAK2" s="873"/>
      <c r="DAL2" s="873"/>
      <c r="DAM2" s="873"/>
      <c r="DAN2" s="873"/>
      <c r="DAO2" s="873"/>
      <c r="DAP2" s="873"/>
      <c r="DAQ2" s="873"/>
      <c r="DAR2" s="873"/>
      <c r="DAS2" s="873"/>
      <c r="DAT2" s="873"/>
      <c r="DAU2" s="873"/>
      <c r="DAV2" s="873"/>
      <c r="DAW2" s="873"/>
      <c r="DAX2" s="873"/>
      <c r="DAY2" s="873"/>
      <c r="DAZ2" s="873"/>
      <c r="DBA2" s="873"/>
      <c r="DBB2" s="873"/>
      <c r="DBC2" s="873"/>
      <c r="DBD2" s="873"/>
      <c r="DBE2" s="873"/>
      <c r="DBF2" s="873"/>
      <c r="DBG2" s="873"/>
      <c r="DBH2" s="873"/>
      <c r="DBI2" s="873"/>
      <c r="DBJ2" s="873"/>
      <c r="DBK2" s="873"/>
      <c r="DBL2" s="873"/>
      <c r="DBM2" s="873"/>
      <c r="DBN2" s="873"/>
      <c r="DBO2" s="873"/>
      <c r="DBP2" s="873"/>
      <c r="DBQ2" s="873"/>
      <c r="DBR2" s="873"/>
      <c r="DBS2" s="873"/>
      <c r="DBT2" s="873"/>
      <c r="DBU2" s="873"/>
      <c r="DBV2" s="873"/>
      <c r="DBW2" s="873"/>
      <c r="DBX2" s="873"/>
      <c r="DBY2" s="873"/>
      <c r="DBZ2" s="873"/>
      <c r="DCA2" s="873"/>
      <c r="DCB2" s="873"/>
      <c r="DCC2" s="873"/>
      <c r="DCD2" s="873"/>
      <c r="DCE2" s="873"/>
      <c r="DCF2" s="873"/>
      <c r="DCG2" s="873"/>
      <c r="DCH2" s="873"/>
      <c r="DCI2" s="873"/>
      <c r="DCJ2" s="873"/>
      <c r="DCK2" s="873"/>
      <c r="DCL2" s="873"/>
      <c r="DCM2" s="873"/>
      <c r="DCN2" s="873"/>
      <c r="DCO2" s="873"/>
      <c r="DCP2" s="873"/>
      <c r="DCQ2" s="873"/>
      <c r="DCR2" s="873"/>
      <c r="DCS2" s="873"/>
      <c r="DCT2" s="873"/>
      <c r="DCU2" s="873"/>
      <c r="DCV2" s="873"/>
      <c r="DCW2" s="873"/>
      <c r="DCX2" s="873"/>
      <c r="DCY2" s="873"/>
      <c r="DCZ2" s="873"/>
      <c r="DDA2" s="873"/>
      <c r="DDB2" s="873"/>
      <c r="DDC2" s="873"/>
      <c r="DDD2" s="873"/>
      <c r="DDE2" s="873"/>
      <c r="DDF2" s="873"/>
      <c r="DDG2" s="873"/>
      <c r="DDH2" s="873"/>
      <c r="DDI2" s="873"/>
      <c r="DDJ2" s="873"/>
      <c r="DDK2" s="873"/>
      <c r="DDL2" s="873"/>
      <c r="DDM2" s="873"/>
      <c r="DDN2" s="873"/>
      <c r="DDO2" s="873"/>
      <c r="DDP2" s="873"/>
      <c r="DDQ2" s="873"/>
      <c r="DDR2" s="873"/>
      <c r="DDS2" s="873"/>
      <c r="DDT2" s="873"/>
      <c r="DDU2" s="873"/>
      <c r="DDV2" s="873"/>
      <c r="DDW2" s="873"/>
      <c r="DDX2" s="873"/>
      <c r="DDY2" s="873"/>
      <c r="DDZ2" s="873"/>
      <c r="DEA2" s="873"/>
      <c r="DEB2" s="873"/>
      <c r="DEC2" s="873"/>
      <c r="DED2" s="873"/>
      <c r="DEE2" s="873"/>
      <c r="DEF2" s="873"/>
      <c r="DEG2" s="873"/>
      <c r="DEH2" s="873"/>
      <c r="DEI2" s="873"/>
      <c r="DEJ2" s="873"/>
      <c r="DEK2" s="873"/>
      <c r="DEL2" s="873"/>
      <c r="DEM2" s="873"/>
      <c r="DEN2" s="873"/>
      <c r="DEO2" s="873"/>
      <c r="DEP2" s="873"/>
      <c r="DEQ2" s="873"/>
      <c r="DER2" s="873"/>
      <c r="DES2" s="873"/>
      <c r="DET2" s="873"/>
      <c r="DEU2" s="873"/>
      <c r="DEV2" s="873"/>
      <c r="DEW2" s="873"/>
      <c r="DEX2" s="873"/>
      <c r="DEY2" s="873"/>
      <c r="DEZ2" s="873"/>
      <c r="DFA2" s="873"/>
      <c r="DFB2" s="873"/>
      <c r="DFC2" s="873"/>
      <c r="DFD2" s="873"/>
      <c r="DFE2" s="873"/>
      <c r="DFF2" s="873"/>
      <c r="DFG2" s="873"/>
      <c r="DFH2" s="873"/>
      <c r="DFI2" s="873"/>
      <c r="DFJ2" s="873"/>
      <c r="DFK2" s="873"/>
      <c r="DFL2" s="873"/>
      <c r="DFM2" s="873"/>
      <c r="DFN2" s="873"/>
      <c r="DFO2" s="873"/>
      <c r="DFP2" s="873"/>
      <c r="DFQ2" s="873"/>
      <c r="DFR2" s="873"/>
      <c r="DFS2" s="873"/>
      <c r="DFT2" s="873"/>
      <c r="DFU2" s="873"/>
      <c r="DFV2" s="873"/>
      <c r="DFW2" s="873"/>
      <c r="DFX2" s="873"/>
      <c r="DFY2" s="873"/>
      <c r="DFZ2" s="873"/>
      <c r="DGA2" s="873"/>
      <c r="DGB2" s="873"/>
      <c r="DGC2" s="873"/>
      <c r="DGD2" s="873"/>
      <c r="DGE2" s="873"/>
      <c r="DGF2" s="873"/>
      <c r="DGG2" s="873"/>
      <c r="DGH2" s="873"/>
      <c r="DGI2" s="873"/>
      <c r="DGJ2" s="873"/>
      <c r="DGK2" s="873"/>
      <c r="DGL2" s="873"/>
      <c r="DGM2" s="873"/>
      <c r="DGN2" s="873"/>
      <c r="DGO2" s="873"/>
      <c r="DGP2" s="873"/>
      <c r="DGQ2" s="873"/>
      <c r="DGR2" s="873"/>
      <c r="DGS2" s="873"/>
      <c r="DGT2" s="873"/>
      <c r="DGU2" s="873"/>
      <c r="DGV2" s="873"/>
      <c r="DGW2" s="873"/>
      <c r="DGX2" s="873"/>
      <c r="DGY2" s="873"/>
      <c r="DGZ2" s="873"/>
      <c r="DHA2" s="873"/>
      <c r="DHB2" s="873"/>
      <c r="DHC2" s="873"/>
      <c r="DHD2" s="873"/>
      <c r="DHE2" s="873"/>
      <c r="DHF2" s="873"/>
      <c r="DHG2" s="873"/>
      <c r="DHH2" s="873"/>
      <c r="DHI2" s="873"/>
      <c r="DHJ2" s="873"/>
      <c r="DHK2" s="873"/>
      <c r="DHL2" s="873"/>
      <c r="DHM2" s="873"/>
      <c r="DHN2" s="873"/>
      <c r="DHO2" s="873"/>
      <c r="DHP2" s="873"/>
      <c r="DHQ2" s="873"/>
      <c r="DHR2" s="873"/>
      <c r="DHS2" s="873"/>
      <c r="DHT2" s="873"/>
      <c r="DHU2" s="873"/>
      <c r="DHV2" s="873"/>
      <c r="DHW2" s="873"/>
      <c r="DHX2" s="873"/>
      <c r="DHY2" s="873"/>
      <c r="DHZ2" s="873"/>
      <c r="DIA2" s="873"/>
      <c r="DIB2" s="873"/>
      <c r="DIC2" s="873"/>
      <c r="DID2" s="873"/>
      <c r="DIE2" s="873"/>
      <c r="DIF2" s="873"/>
      <c r="DIG2" s="873"/>
      <c r="DIH2" s="873"/>
      <c r="DII2" s="873"/>
      <c r="DIJ2" s="873"/>
      <c r="DIK2" s="873"/>
      <c r="DIL2" s="873"/>
      <c r="DIM2" s="873"/>
      <c r="DIN2" s="873"/>
      <c r="DIO2" s="873"/>
      <c r="DIP2" s="873"/>
      <c r="DIQ2" s="873"/>
      <c r="DIR2" s="873"/>
      <c r="DIS2" s="873"/>
      <c r="DIT2" s="873"/>
      <c r="DIU2" s="873"/>
      <c r="DIV2" s="873"/>
      <c r="DIW2" s="873"/>
      <c r="DIX2" s="873"/>
      <c r="DIY2" s="873"/>
      <c r="DIZ2" s="873"/>
      <c r="DJA2" s="873"/>
      <c r="DJB2" s="873"/>
      <c r="DJC2" s="873"/>
      <c r="DJD2" s="873"/>
      <c r="DJE2" s="873"/>
      <c r="DJF2" s="873"/>
      <c r="DJG2" s="873"/>
      <c r="DJH2" s="873"/>
      <c r="DJI2" s="873"/>
      <c r="DJJ2" s="873"/>
      <c r="DJK2" s="873"/>
      <c r="DJL2" s="873"/>
      <c r="DJM2" s="873"/>
      <c r="DJN2" s="873"/>
      <c r="DJO2" s="873"/>
      <c r="DJP2" s="873"/>
      <c r="DJQ2" s="873"/>
      <c r="DJR2" s="873"/>
      <c r="DJS2" s="873"/>
      <c r="DJT2" s="873"/>
      <c r="DJU2" s="873"/>
      <c r="DJV2" s="873"/>
      <c r="DJW2" s="873"/>
      <c r="DJX2" s="873"/>
      <c r="DJY2" s="873"/>
      <c r="DJZ2" s="873"/>
      <c r="DKA2" s="873"/>
      <c r="DKB2" s="873"/>
      <c r="DKC2" s="873"/>
      <c r="DKD2" s="873"/>
      <c r="DKE2" s="873"/>
      <c r="DKF2" s="873"/>
      <c r="DKG2" s="873"/>
      <c r="DKH2" s="873"/>
      <c r="DKI2" s="873"/>
      <c r="DKJ2" s="873"/>
      <c r="DKK2" s="873"/>
      <c r="DKL2" s="873"/>
      <c r="DKM2" s="873"/>
      <c r="DKN2" s="873"/>
      <c r="DKO2" s="873"/>
      <c r="DKP2" s="873"/>
      <c r="DKQ2" s="873"/>
      <c r="DKR2" s="873"/>
      <c r="DKS2" s="873"/>
      <c r="DKT2" s="873"/>
      <c r="DKU2" s="873"/>
      <c r="DKV2" s="873"/>
      <c r="DKW2" s="873"/>
      <c r="DKX2" s="873"/>
      <c r="DKY2" s="873"/>
      <c r="DKZ2" s="873"/>
      <c r="DLA2" s="873"/>
      <c r="DLB2" s="873"/>
      <c r="DLC2" s="873"/>
      <c r="DLD2" s="873"/>
      <c r="DLE2" s="873"/>
      <c r="DLF2" s="873"/>
      <c r="DLG2" s="873"/>
      <c r="DLH2" s="873"/>
      <c r="DLI2" s="873"/>
      <c r="DLJ2" s="873"/>
      <c r="DLK2" s="873"/>
      <c r="DLL2" s="873"/>
      <c r="DLM2" s="873"/>
      <c r="DLN2" s="873"/>
      <c r="DLO2" s="873"/>
      <c r="DLP2" s="873"/>
      <c r="DLQ2" s="873"/>
      <c r="DLR2" s="873"/>
      <c r="DLS2" s="873"/>
      <c r="DLT2" s="873"/>
      <c r="DLU2" s="873"/>
      <c r="DLV2" s="873"/>
      <c r="DLW2" s="873"/>
      <c r="DLX2" s="873"/>
      <c r="DLY2" s="873"/>
      <c r="DLZ2" s="873"/>
      <c r="DMA2" s="873"/>
      <c r="DMB2" s="873"/>
      <c r="DMC2" s="873"/>
      <c r="DMD2" s="873"/>
      <c r="DME2" s="873"/>
      <c r="DMF2" s="873"/>
      <c r="DMG2" s="873"/>
      <c r="DMH2" s="873"/>
      <c r="DMI2" s="873"/>
      <c r="DMJ2" s="873"/>
      <c r="DMK2" s="873"/>
      <c r="DML2" s="873"/>
      <c r="DMM2" s="873"/>
      <c r="DMN2" s="873"/>
      <c r="DMO2" s="873"/>
      <c r="DMP2" s="873"/>
      <c r="DMQ2" s="873"/>
      <c r="DMR2" s="873"/>
      <c r="DMS2" s="873"/>
      <c r="DMT2" s="873"/>
      <c r="DMU2" s="873"/>
      <c r="DMV2" s="873"/>
      <c r="DMW2" s="873"/>
      <c r="DMX2" s="873"/>
      <c r="DMY2" s="873"/>
      <c r="DMZ2" s="873"/>
      <c r="DNA2" s="873"/>
      <c r="DNB2" s="873"/>
      <c r="DNC2" s="873"/>
      <c r="DND2" s="873"/>
      <c r="DNE2" s="873"/>
      <c r="DNF2" s="873"/>
      <c r="DNG2" s="873"/>
      <c r="DNH2" s="873"/>
      <c r="DNI2" s="873"/>
      <c r="DNJ2" s="873"/>
      <c r="DNK2" s="873"/>
      <c r="DNL2" s="873"/>
      <c r="DNM2" s="873"/>
      <c r="DNN2" s="873"/>
      <c r="DNO2" s="873"/>
      <c r="DNP2" s="873"/>
      <c r="DNQ2" s="873"/>
      <c r="DNR2" s="873"/>
      <c r="DNS2" s="873"/>
      <c r="DNT2" s="873"/>
      <c r="DNU2" s="873"/>
      <c r="DNV2" s="873"/>
      <c r="DNW2" s="873"/>
      <c r="DNX2" s="873"/>
      <c r="DNY2" s="873"/>
      <c r="DNZ2" s="873"/>
      <c r="DOA2" s="873"/>
      <c r="DOB2" s="873"/>
      <c r="DOC2" s="873"/>
      <c r="DOD2" s="873"/>
      <c r="DOE2" s="873"/>
      <c r="DOF2" s="873"/>
      <c r="DOG2" s="873"/>
      <c r="DOH2" s="873"/>
      <c r="DOI2" s="873"/>
      <c r="DOJ2" s="873"/>
      <c r="DOK2" s="873"/>
      <c r="DOL2" s="873"/>
      <c r="DOM2" s="873"/>
      <c r="DON2" s="873"/>
      <c r="DOO2" s="873"/>
      <c r="DOP2" s="873"/>
      <c r="DOQ2" s="873"/>
      <c r="DOR2" s="873"/>
      <c r="DOS2" s="873"/>
      <c r="DOT2" s="873"/>
      <c r="DOU2" s="873"/>
      <c r="DOV2" s="873"/>
      <c r="DOW2" s="873"/>
      <c r="DOX2" s="873"/>
      <c r="DOY2" s="873"/>
      <c r="DOZ2" s="873"/>
      <c r="DPA2" s="873"/>
      <c r="DPB2" s="873"/>
      <c r="DPC2" s="873"/>
      <c r="DPD2" s="873"/>
      <c r="DPE2" s="873"/>
      <c r="DPF2" s="873"/>
      <c r="DPG2" s="873"/>
      <c r="DPH2" s="873"/>
      <c r="DPI2" s="873"/>
      <c r="DPJ2" s="873"/>
      <c r="DPK2" s="873"/>
      <c r="DPL2" s="873"/>
      <c r="DPM2" s="873"/>
      <c r="DPN2" s="873"/>
      <c r="DPO2" s="873"/>
      <c r="DPP2" s="873"/>
      <c r="DPQ2" s="873"/>
      <c r="DPR2" s="873"/>
      <c r="DPS2" s="873"/>
      <c r="DPT2" s="873"/>
      <c r="DPU2" s="873"/>
      <c r="DPV2" s="873"/>
      <c r="DPW2" s="873"/>
      <c r="DPX2" s="873"/>
      <c r="DPY2" s="873"/>
      <c r="DPZ2" s="873"/>
      <c r="DQA2" s="873"/>
      <c r="DQB2" s="873"/>
      <c r="DQC2" s="873"/>
      <c r="DQD2" s="873"/>
      <c r="DQE2" s="873"/>
      <c r="DQF2" s="873"/>
      <c r="DQG2" s="873"/>
      <c r="DQH2" s="873"/>
      <c r="DQI2" s="873"/>
      <c r="DQJ2" s="873"/>
      <c r="DQK2" s="873"/>
      <c r="DQL2" s="873"/>
      <c r="DQM2" s="873"/>
      <c r="DQN2" s="873"/>
      <c r="DQO2" s="873"/>
      <c r="DQP2" s="873"/>
      <c r="DQQ2" s="873"/>
      <c r="DQR2" s="873"/>
      <c r="DQS2" s="873"/>
      <c r="DQT2" s="873"/>
      <c r="DQU2" s="873"/>
      <c r="DQV2" s="873"/>
      <c r="DQW2" s="873"/>
      <c r="DQX2" s="873"/>
      <c r="DQY2" s="873"/>
      <c r="DQZ2" s="873"/>
      <c r="DRA2" s="873"/>
      <c r="DRB2" s="873"/>
      <c r="DRC2" s="873"/>
      <c r="DRD2" s="873"/>
      <c r="DRE2" s="873"/>
      <c r="DRF2" s="873"/>
      <c r="DRG2" s="873"/>
      <c r="DRH2" s="873"/>
      <c r="DRI2" s="873"/>
      <c r="DRJ2" s="873"/>
      <c r="DRK2" s="873"/>
      <c r="DRL2" s="873"/>
      <c r="DRM2" s="873"/>
      <c r="DRN2" s="873"/>
      <c r="DRO2" s="873"/>
      <c r="DRP2" s="873"/>
      <c r="DRQ2" s="873"/>
      <c r="DRR2" s="873"/>
      <c r="DRS2" s="873"/>
      <c r="DRT2" s="873"/>
      <c r="DRU2" s="873"/>
      <c r="DRV2" s="873"/>
      <c r="DRW2" s="873"/>
      <c r="DRX2" s="873"/>
      <c r="DRY2" s="873"/>
      <c r="DRZ2" s="873"/>
      <c r="DSA2" s="873"/>
      <c r="DSB2" s="873"/>
      <c r="DSC2" s="873"/>
      <c r="DSD2" s="873"/>
      <c r="DSE2" s="873"/>
      <c r="DSF2" s="873"/>
      <c r="DSG2" s="873"/>
      <c r="DSH2" s="873"/>
      <c r="DSI2" s="873"/>
      <c r="DSJ2" s="873"/>
      <c r="DSK2" s="873"/>
      <c r="DSL2" s="873"/>
      <c r="DSM2" s="873"/>
      <c r="DSN2" s="873"/>
      <c r="DSO2" s="873"/>
      <c r="DSP2" s="873"/>
      <c r="DSQ2" s="873"/>
      <c r="DSR2" s="873"/>
      <c r="DSS2" s="873"/>
      <c r="DST2" s="873"/>
      <c r="DSU2" s="873"/>
      <c r="DSV2" s="873"/>
      <c r="DSW2" s="873"/>
      <c r="DSX2" s="873"/>
      <c r="DSY2" s="873"/>
      <c r="DSZ2" s="873"/>
      <c r="DTA2" s="873"/>
      <c r="DTB2" s="873"/>
      <c r="DTC2" s="873"/>
      <c r="DTD2" s="873"/>
      <c r="DTE2" s="873"/>
      <c r="DTF2" s="873"/>
      <c r="DTG2" s="873"/>
      <c r="DTH2" s="873"/>
      <c r="DTI2" s="873"/>
      <c r="DTJ2" s="873"/>
      <c r="DTK2" s="873"/>
      <c r="DTL2" s="873"/>
      <c r="DTM2" s="873"/>
      <c r="DTN2" s="873"/>
      <c r="DTO2" s="873"/>
      <c r="DTP2" s="873"/>
      <c r="DTQ2" s="873"/>
      <c r="DTR2" s="873"/>
      <c r="DTS2" s="873"/>
      <c r="DTT2" s="873"/>
      <c r="DTU2" s="873"/>
      <c r="DTV2" s="873"/>
      <c r="DTW2" s="873"/>
      <c r="DTX2" s="873"/>
      <c r="DTY2" s="873"/>
      <c r="DTZ2" s="873"/>
      <c r="DUA2" s="873"/>
      <c r="DUB2" s="873"/>
      <c r="DUC2" s="873"/>
      <c r="DUD2" s="873"/>
      <c r="DUE2" s="873"/>
      <c r="DUF2" s="873"/>
      <c r="DUG2" s="873"/>
      <c r="DUH2" s="873"/>
      <c r="DUI2" s="873"/>
      <c r="DUJ2" s="873"/>
      <c r="DUK2" s="873"/>
      <c r="DUL2" s="873"/>
      <c r="DUM2" s="873"/>
      <c r="DUN2" s="873"/>
      <c r="DUO2" s="873"/>
      <c r="DUP2" s="873"/>
      <c r="DUQ2" s="873"/>
      <c r="DUR2" s="873"/>
      <c r="DUS2" s="873"/>
      <c r="DUT2" s="873"/>
      <c r="DUU2" s="873"/>
      <c r="DUV2" s="873"/>
      <c r="DUW2" s="873"/>
      <c r="DUX2" s="873"/>
      <c r="DUY2" s="873"/>
      <c r="DUZ2" s="873"/>
      <c r="DVA2" s="873"/>
      <c r="DVB2" s="873"/>
      <c r="DVC2" s="873"/>
      <c r="DVD2" s="873"/>
      <c r="DVE2" s="873"/>
      <c r="DVF2" s="873"/>
      <c r="DVG2" s="873"/>
      <c r="DVH2" s="873"/>
      <c r="DVI2" s="873"/>
      <c r="DVJ2" s="873"/>
      <c r="DVK2" s="873"/>
      <c r="DVL2" s="873"/>
      <c r="DVM2" s="873"/>
      <c r="DVN2" s="873"/>
      <c r="DVO2" s="873"/>
      <c r="DVP2" s="873"/>
      <c r="DVQ2" s="873"/>
      <c r="DVR2" s="873"/>
      <c r="DVS2" s="873"/>
      <c r="DVT2" s="873"/>
      <c r="DVU2" s="873"/>
      <c r="DVV2" s="873"/>
      <c r="DVW2" s="873"/>
      <c r="DVX2" s="873"/>
      <c r="DVY2" s="873"/>
      <c r="DVZ2" s="873"/>
      <c r="DWA2" s="873"/>
      <c r="DWB2" s="873"/>
      <c r="DWC2" s="873"/>
      <c r="DWD2" s="873"/>
      <c r="DWE2" s="873"/>
      <c r="DWF2" s="873"/>
      <c r="DWG2" s="873"/>
      <c r="DWH2" s="873"/>
      <c r="DWI2" s="873"/>
      <c r="DWJ2" s="873"/>
      <c r="DWK2" s="873"/>
      <c r="DWL2" s="873"/>
      <c r="DWM2" s="873"/>
      <c r="DWN2" s="873"/>
      <c r="DWO2" s="873"/>
      <c r="DWP2" s="873"/>
      <c r="DWQ2" s="873"/>
      <c r="DWR2" s="873"/>
      <c r="DWS2" s="873"/>
      <c r="DWT2" s="873"/>
      <c r="DWU2" s="873"/>
      <c r="DWV2" s="873"/>
      <c r="DWW2" s="873"/>
      <c r="DWX2" s="873"/>
      <c r="DWY2" s="873"/>
      <c r="DWZ2" s="873"/>
      <c r="DXA2" s="873"/>
      <c r="DXB2" s="873"/>
      <c r="DXC2" s="873"/>
      <c r="DXD2" s="873"/>
      <c r="DXE2" s="873"/>
      <c r="DXF2" s="873"/>
      <c r="DXG2" s="873"/>
      <c r="DXH2" s="873"/>
      <c r="DXI2" s="873"/>
      <c r="DXJ2" s="873"/>
      <c r="DXK2" s="873"/>
      <c r="DXL2" s="873"/>
      <c r="DXM2" s="873"/>
      <c r="DXN2" s="873"/>
      <c r="DXO2" s="873"/>
      <c r="DXP2" s="873"/>
      <c r="DXQ2" s="873"/>
      <c r="DXR2" s="873"/>
      <c r="DXS2" s="873"/>
      <c r="DXT2" s="873"/>
      <c r="DXU2" s="873"/>
      <c r="DXV2" s="873"/>
      <c r="DXW2" s="873"/>
      <c r="DXX2" s="873"/>
      <c r="DXY2" s="873"/>
      <c r="DXZ2" s="873"/>
      <c r="DYA2" s="873"/>
      <c r="DYB2" s="873"/>
      <c r="DYC2" s="873"/>
      <c r="DYD2" s="873"/>
      <c r="DYE2" s="873"/>
      <c r="DYF2" s="873"/>
      <c r="DYG2" s="873"/>
      <c r="DYH2" s="873"/>
      <c r="DYI2" s="873"/>
      <c r="DYJ2" s="873"/>
      <c r="DYK2" s="873"/>
      <c r="DYL2" s="873"/>
      <c r="DYM2" s="873"/>
      <c r="DYN2" s="873"/>
      <c r="DYO2" s="873"/>
      <c r="DYP2" s="873"/>
      <c r="DYQ2" s="873"/>
      <c r="DYR2" s="873"/>
      <c r="DYS2" s="873"/>
      <c r="DYT2" s="873"/>
      <c r="DYU2" s="873"/>
      <c r="DYV2" s="873"/>
      <c r="DYW2" s="873"/>
      <c r="DYX2" s="873"/>
      <c r="DYY2" s="873"/>
      <c r="DYZ2" s="873"/>
      <c r="DZA2" s="873"/>
      <c r="DZB2" s="873"/>
      <c r="DZC2" s="873"/>
      <c r="DZD2" s="873"/>
      <c r="DZE2" s="873"/>
      <c r="DZF2" s="873"/>
      <c r="DZG2" s="873"/>
      <c r="DZH2" s="873"/>
      <c r="DZI2" s="873"/>
      <c r="DZJ2" s="873"/>
      <c r="DZK2" s="873"/>
      <c r="DZL2" s="873"/>
      <c r="DZM2" s="873"/>
      <c r="DZN2" s="873"/>
      <c r="DZO2" s="873"/>
      <c r="DZP2" s="873"/>
      <c r="DZQ2" s="873"/>
      <c r="DZR2" s="873"/>
      <c r="DZS2" s="873"/>
      <c r="DZT2" s="873"/>
      <c r="DZU2" s="873"/>
      <c r="DZV2" s="873"/>
      <c r="DZW2" s="873"/>
      <c r="DZX2" s="873"/>
      <c r="DZY2" s="873"/>
      <c r="DZZ2" s="873"/>
      <c r="EAA2" s="873"/>
      <c r="EAB2" s="873"/>
      <c r="EAC2" s="873"/>
      <c r="EAD2" s="873"/>
      <c r="EAE2" s="873"/>
      <c r="EAF2" s="873"/>
      <c r="EAG2" s="873"/>
      <c r="EAH2" s="873"/>
      <c r="EAI2" s="873"/>
      <c r="EAJ2" s="873"/>
      <c r="EAK2" s="873"/>
      <c r="EAL2" s="873"/>
      <c r="EAM2" s="873"/>
      <c r="EAN2" s="873"/>
      <c r="EAO2" s="873"/>
      <c r="EAP2" s="873"/>
      <c r="EAQ2" s="873"/>
      <c r="EAR2" s="873"/>
      <c r="EAS2" s="873"/>
      <c r="EAT2" s="873"/>
      <c r="EAU2" s="873"/>
      <c r="EAV2" s="873"/>
      <c r="EAW2" s="873"/>
      <c r="EAX2" s="873"/>
      <c r="EAY2" s="873"/>
      <c r="EAZ2" s="873"/>
      <c r="EBA2" s="873"/>
      <c r="EBB2" s="873"/>
      <c r="EBC2" s="873"/>
      <c r="EBD2" s="873"/>
      <c r="EBE2" s="873"/>
      <c r="EBF2" s="873"/>
      <c r="EBG2" s="873"/>
      <c r="EBH2" s="873"/>
      <c r="EBI2" s="873"/>
      <c r="EBJ2" s="873"/>
      <c r="EBK2" s="873"/>
      <c r="EBL2" s="873"/>
      <c r="EBM2" s="873"/>
      <c r="EBN2" s="873"/>
      <c r="EBO2" s="873"/>
      <c r="EBP2" s="873"/>
      <c r="EBQ2" s="873"/>
      <c r="EBR2" s="873"/>
      <c r="EBS2" s="873"/>
      <c r="EBT2" s="873"/>
      <c r="EBU2" s="873"/>
      <c r="EBV2" s="873"/>
      <c r="EBW2" s="873"/>
      <c r="EBX2" s="873"/>
      <c r="EBY2" s="873"/>
      <c r="EBZ2" s="873"/>
      <c r="ECA2" s="873"/>
      <c r="ECB2" s="873"/>
      <c r="ECC2" s="873"/>
      <c r="ECD2" s="873"/>
      <c r="ECE2" s="873"/>
      <c r="ECF2" s="873"/>
      <c r="ECG2" s="873"/>
      <c r="ECH2" s="873"/>
      <c r="ECI2" s="873"/>
      <c r="ECJ2" s="873"/>
      <c r="ECK2" s="873"/>
      <c r="ECL2" s="873"/>
      <c r="ECM2" s="873"/>
      <c r="ECN2" s="873"/>
      <c r="ECO2" s="873"/>
      <c r="ECP2" s="873"/>
      <c r="ECQ2" s="873"/>
      <c r="ECR2" s="873"/>
      <c r="ECS2" s="873"/>
      <c r="ECT2" s="873"/>
      <c r="ECU2" s="873"/>
      <c r="ECV2" s="873"/>
      <c r="ECW2" s="873"/>
      <c r="ECX2" s="873"/>
      <c r="ECY2" s="873"/>
      <c r="ECZ2" s="873"/>
      <c r="EDA2" s="873"/>
      <c r="EDB2" s="873"/>
      <c r="EDC2" s="873"/>
      <c r="EDD2" s="873"/>
      <c r="EDE2" s="873"/>
      <c r="EDF2" s="873"/>
      <c r="EDG2" s="873"/>
      <c r="EDH2" s="873"/>
      <c r="EDI2" s="873"/>
      <c r="EDJ2" s="873"/>
      <c r="EDK2" s="873"/>
      <c r="EDL2" s="873"/>
      <c r="EDM2" s="873"/>
      <c r="EDN2" s="873"/>
      <c r="EDO2" s="873"/>
      <c r="EDP2" s="873"/>
      <c r="EDQ2" s="873"/>
      <c r="EDR2" s="873"/>
      <c r="EDS2" s="873"/>
      <c r="EDT2" s="873"/>
      <c r="EDU2" s="873"/>
      <c r="EDV2" s="873"/>
      <c r="EDW2" s="873"/>
      <c r="EDX2" s="873"/>
      <c r="EDY2" s="873"/>
      <c r="EDZ2" s="873"/>
      <c r="EEA2" s="873"/>
      <c r="EEB2" s="873"/>
      <c r="EEC2" s="873"/>
      <c r="EED2" s="873"/>
      <c r="EEE2" s="873"/>
      <c r="EEF2" s="873"/>
      <c r="EEG2" s="873"/>
      <c r="EEH2" s="873"/>
      <c r="EEI2" s="873"/>
      <c r="EEJ2" s="873"/>
      <c r="EEK2" s="873"/>
      <c r="EEL2" s="873"/>
      <c r="EEM2" s="873"/>
      <c r="EEN2" s="873"/>
      <c r="EEO2" s="873"/>
      <c r="EEP2" s="873"/>
      <c r="EEQ2" s="873"/>
      <c r="EER2" s="873"/>
      <c r="EES2" s="873"/>
      <c r="EET2" s="873"/>
      <c r="EEU2" s="873"/>
      <c r="EEV2" s="873"/>
      <c r="EEW2" s="873"/>
      <c r="EEX2" s="873"/>
      <c r="EEY2" s="873"/>
      <c r="EEZ2" s="873"/>
      <c r="EFA2" s="873"/>
      <c r="EFB2" s="873"/>
      <c r="EFC2" s="873"/>
      <c r="EFD2" s="873"/>
      <c r="EFE2" s="873"/>
      <c r="EFF2" s="873"/>
      <c r="EFG2" s="873"/>
      <c r="EFH2" s="873"/>
      <c r="EFI2" s="873"/>
      <c r="EFJ2" s="873"/>
      <c r="EFK2" s="873"/>
      <c r="EFL2" s="873"/>
      <c r="EFM2" s="873"/>
      <c r="EFN2" s="873"/>
      <c r="EFO2" s="873"/>
      <c r="EFP2" s="873"/>
      <c r="EFQ2" s="873"/>
      <c r="EFR2" s="873"/>
      <c r="EFS2" s="873"/>
      <c r="EFT2" s="873"/>
      <c r="EFU2" s="873"/>
      <c r="EFV2" s="873"/>
      <c r="EFW2" s="873"/>
      <c r="EFX2" s="873"/>
      <c r="EFY2" s="873"/>
      <c r="EFZ2" s="873"/>
      <c r="EGA2" s="873"/>
      <c r="EGB2" s="873"/>
      <c r="EGC2" s="873"/>
      <c r="EGD2" s="873"/>
      <c r="EGE2" s="873"/>
      <c r="EGF2" s="873"/>
      <c r="EGG2" s="873"/>
      <c r="EGH2" s="873"/>
      <c r="EGI2" s="873"/>
      <c r="EGJ2" s="873"/>
      <c r="EGK2" s="873"/>
      <c r="EGL2" s="873"/>
      <c r="EGM2" s="873"/>
      <c r="EGN2" s="873"/>
      <c r="EGO2" s="873"/>
      <c r="EGP2" s="873"/>
      <c r="EGQ2" s="873"/>
      <c r="EGR2" s="873"/>
      <c r="EGS2" s="873"/>
      <c r="EGT2" s="873"/>
      <c r="EGU2" s="873"/>
      <c r="EGV2" s="873"/>
      <c r="EGW2" s="873"/>
      <c r="EGX2" s="873"/>
      <c r="EGY2" s="873"/>
      <c r="EGZ2" s="873"/>
      <c r="EHA2" s="873"/>
      <c r="EHB2" s="873"/>
      <c r="EHC2" s="873"/>
      <c r="EHD2" s="873"/>
      <c r="EHE2" s="873"/>
      <c r="EHF2" s="873"/>
      <c r="EHG2" s="873"/>
      <c r="EHH2" s="873"/>
      <c r="EHI2" s="873"/>
      <c r="EHJ2" s="873"/>
      <c r="EHK2" s="873"/>
      <c r="EHL2" s="873"/>
      <c r="EHM2" s="873"/>
      <c r="EHN2" s="873"/>
      <c r="EHO2" s="873"/>
      <c r="EHP2" s="873"/>
      <c r="EHQ2" s="873"/>
      <c r="EHR2" s="873"/>
      <c r="EHS2" s="873"/>
      <c r="EHT2" s="873"/>
      <c r="EHU2" s="873"/>
      <c r="EHV2" s="873"/>
      <c r="EHW2" s="873"/>
      <c r="EHX2" s="873"/>
      <c r="EHY2" s="873"/>
      <c r="EHZ2" s="873"/>
      <c r="EIA2" s="873"/>
      <c r="EIB2" s="873"/>
      <c r="EIC2" s="873"/>
      <c r="EID2" s="873"/>
      <c r="EIE2" s="873"/>
      <c r="EIF2" s="873"/>
      <c r="EIG2" s="873"/>
      <c r="EIH2" s="873"/>
      <c r="EII2" s="873"/>
      <c r="EIJ2" s="873"/>
      <c r="EIK2" s="873"/>
      <c r="EIL2" s="873"/>
      <c r="EIM2" s="873"/>
      <c r="EIN2" s="873"/>
      <c r="EIO2" s="873"/>
      <c r="EIP2" s="873"/>
      <c r="EIQ2" s="873"/>
      <c r="EIR2" s="873"/>
      <c r="EIS2" s="873"/>
      <c r="EIT2" s="873"/>
      <c r="EIU2" s="873"/>
      <c r="EIV2" s="873"/>
      <c r="EIW2" s="873"/>
      <c r="EIX2" s="873"/>
      <c r="EIY2" s="873"/>
      <c r="EIZ2" s="873"/>
      <c r="EJA2" s="873"/>
      <c r="EJB2" s="873"/>
      <c r="EJC2" s="873"/>
      <c r="EJD2" s="873"/>
      <c r="EJE2" s="873"/>
      <c r="EJF2" s="873"/>
      <c r="EJG2" s="873"/>
      <c r="EJH2" s="873"/>
      <c r="EJI2" s="873"/>
      <c r="EJJ2" s="873"/>
      <c r="EJK2" s="873"/>
      <c r="EJL2" s="873"/>
      <c r="EJM2" s="873"/>
      <c r="EJN2" s="873"/>
      <c r="EJO2" s="873"/>
      <c r="EJP2" s="873"/>
      <c r="EJQ2" s="873"/>
      <c r="EJR2" s="873"/>
      <c r="EJS2" s="873"/>
      <c r="EJT2" s="873"/>
      <c r="EJU2" s="873"/>
      <c r="EJV2" s="873"/>
      <c r="EJW2" s="873"/>
      <c r="EJX2" s="873"/>
      <c r="EJY2" s="873"/>
      <c r="EJZ2" s="873"/>
      <c r="EKA2" s="873"/>
      <c r="EKB2" s="873"/>
      <c r="EKC2" s="873"/>
      <c r="EKD2" s="873"/>
      <c r="EKE2" s="873"/>
      <c r="EKF2" s="873"/>
      <c r="EKG2" s="873"/>
      <c r="EKH2" s="873"/>
      <c r="EKI2" s="873"/>
      <c r="EKJ2" s="873"/>
      <c r="EKK2" s="873"/>
      <c r="EKL2" s="873"/>
      <c r="EKM2" s="873"/>
      <c r="EKN2" s="873"/>
      <c r="EKO2" s="873"/>
      <c r="EKP2" s="873"/>
      <c r="EKQ2" s="873"/>
      <c r="EKR2" s="873"/>
      <c r="EKS2" s="873"/>
      <c r="EKT2" s="873"/>
      <c r="EKU2" s="873"/>
      <c r="EKV2" s="873"/>
      <c r="EKW2" s="873"/>
      <c r="EKX2" s="873"/>
      <c r="EKY2" s="873"/>
      <c r="EKZ2" s="873"/>
      <c r="ELA2" s="873"/>
      <c r="ELB2" s="873"/>
      <c r="ELC2" s="873"/>
      <c r="ELD2" s="873"/>
      <c r="ELE2" s="873"/>
      <c r="ELF2" s="873"/>
      <c r="ELG2" s="873"/>
      <c r="ELH2" s="873"/>
      <c r="ELI2" s="873"/>
      <c r="ELJ2" s="873"/>
      <c r="ELK2" s="873"/>
      <c r="ELL2" s="873"/>
      <c r="ELM2" s="873"/>
      <c r="ELN2" s="873"/>
      <c r="ELO2" s="873"/>
      <c r="ELP2" s="873"/>
      <c r="ELQ2" s="873"/>
      <c r="ELR2" s="873"/>
      <c r="ELS2" s="873"/>
      <c r="ELT2" s="873"/>
      <c r="ELU2" s="873"/>
      <c r="ELV2" s="873"/>
      <c r="ELW2" s="873"/>
      <c r="ELX2" s="873"/>
      <c r="ELY2" s="873"/>
      <c r="ELZ2" s="873"/>
      <c r="EMA2" s="873"/>
      <c r="EMB2" s="873"/>
      <c r="EMC2" s="873"/>
      <c r="EMD2" s="873"/>
      <c r="EME2" s="873"/>
      <c r="EMF2" s="873"/>
      <c r="EMG2" s="873"/>
      <c r="EMH2" s="873"/>
      <c r="EMI2" s="873"/>
      <c r="EMJ2" s="873"/>
      <c r="EMK2" s="873"/>
      <c r="EML2" s="873"/>
      <c r="EMM2" s="873"/>
      <c r="EMN2" s="873"/>
      <c r="EMO2" s="873"/>
      <c r="EMP2" s="873"/>
      <c r="EMQ2" s="873"/>
      <c r="EMR2" s="873"/>
      <c r="EMS2" s="873"/>
      <c r="EMT2" s="873"/>
      <c r="EMU2" s="873"/>
      <c r="EMV2" s="873"/>
      <c r="EMW2" s="873"/>
      <c r="EMX2" s="873"/>
      <c r="EMY2" s="873"/>
      <c r="EMZ2" s="873"/>
      <c r="ENA2" s="873"/>
      <c r="ENB2" s="873"/>
      <c r="ENC2" s="873"/>
      <c r="END2" s="873"/>
      <c r="ENE2" s="873"/>
      <c r="ENF2" s="873"/>
      <c r="ENG2" s="873"/>
      <c r="ENH2" s="873"/>
      <c r="ENI2" s="873"/>
      <c r="ENJ2" s="873"/>
      <c r="ENK2" s="873"/>
      <c r="ENL2" s="873"/>
      <c r="ENM2" s="873"/>
      <c r="ENN2" s="873"/>
      <c r="ENO2" s="873"/>
      <c r="ENP2" s="873"/>
      <c r="ENQ2" s="873"/>
      <c r="ENR2" s="873"/>
      <c r="ENS2" s="873"/>
      <c r="ENT2" s="873"/>
      <c r="ENU2" s="873"/>
      <c r="ENV2" s="873"/>
      <c r="ENW2" s="873"/>
      <c r="ENX2" s="873"/>
      <c r="ENY2" s="873"/>
      <c r="ENZ2" s="873"/>
      <c r="EOA2" s="873"/>
      <c r="EOB2" s="873"/>
      <c r="EOC2" s="873"/>
      <c r="EOD2" s="873"/>
      <c r="EOE2" s="873"/>
      <c r="EOF2" s="873"/>
      <c r="EOG2" s="873"/>
      <c r="EOH2" s="873"/>
      <c r="EOI2" s="873"/>
      <c r="EOJ2" s="873"/>
      <c r="EOK2" s="873"/>
      <c r="EOL2" s="873"/>
      <c r="EOM2" s="873"/>
      <c r="EON2" s="873"/>
      <c r="EOO2" s="873"/>
      <c r="EOP2" s="873"/>
      <c r="EOQ2" s="873"/>
      <c r="EOR2" s="873"/>
      <c r="EOS2" s="873"/>
      <c r="EOT2" s="873"/>
      <c r="EOU2" s="873"/>
      <c r="EOV2" s="873"/>
      <c r="EOW2" s="873"/>
      <c r="EOX2" s="873"/>
      <c r="EOY2" s="873"/>
      <c r="EOZ2" s="873"/>
      <c r="EPA2" s="873"/>
      <c r="EPB2" s="873"/>
      <c r="EPC2" s="873"/>
      <c r="EPD2" s="873"/>
      <c r="EPE2" s="873"/>
      <c r="EPF2" s="873"/>
      <c r="EPG2" s="873"/>
      <c r="EPH2" s="873"/>
      <c r="EPI2" s="873"/>
      <c r="EPJ2" s="873"/>
      <c r="EPK2" s="873"/>
      <c r="EPL2" s="873"/>
      <c r="EPM2" s="873"/>
      <c r="EPN2" s="873"/>
      <c r="EPO2" s="873"/>
      <c r="EPP2" s="873"/>
      <c r="EPQ2" s="873"/>
      <c r="EPR2" s="873"/>
      <c r="EPS2" s="873"/>
      <c r="EPT2" s="873"/>
      <c r="EPU2" s="873"/>
      <c r="EPV2" s="873"/>
      <c r="EPW2" s="873"/>
      <c r="EPX2" s="873"/>
      <c r="EPY2" s="873"/>
      <c r="EPZ2" s="873"/>
      <c r="EQA2" s="873"/>
      <c r="EQB2" s="873"/>
      <c r="EQC2" s="873"/>
      <c r="EQD2" s="873"/>
      <c r="EQE2" s="873"/>
      <c r="EQF2" s="873"/>
      <c r="EQG2" s="873"/>
      <c r="EQH2" s="873"/>
      <c r="EQI2" s="873"/>
      <c r="EQJ2" s="873"/>
      <c r="EQK2" s="873"/>
      <c r="EQL2" s="873"/>
      <c r="EQM2" s="873"/>
      <c r="EQN2" s="873"/>
      <c r="EQO2" s="873"/>
      <c r="EQP2" s="873"/>
      <c r="EQQ2" s="873"/>
      <c r="EQR2" s="873"/>
      <c r="EQS2" s="873"/>
      <c r="EQT2" s="873"/>
      <c r="EQU2" s="873"/>
      <c r="EQV2" s="873"/>
      <c r="EQW2" s="873"/>
      <c r="EQX2" s="873"/>
      <c r="EQY2" s="873"/>
      <c r="EQZ2" s="873"/>
      <c r="ERA2" s="873"/>
      <c r="ERB2" s="873"/>
      <c r="ERC2" s="873"/>
      <c r="ERD2" s="873"/>
      <c r="ERE2" s="873"/>
      <c r="ERF2" s="873"/>
      <c r="ERG2" s="873"/>
      <c r="ERH2" s="873"/>
      <c r="ERI2" s="873"/>
      <c r="ERJ2" s="873"/>
      <c r="ERK2" s="873"/>
      <c r="ERL2" s="873"/>
      <c r="ERM2" s="873"/>
      <c r="ERN2" s="873"/>
      <c r="ERO2" s="873"/>
      <c r="ERP2" s="873"/>
      <c r="ERQ2" s="873"/>
      <c r="ERR2" s="873"/>
      <c r="ERS2" s="873"/>
      <c r="ERT2" s="873"/>
      <c r="ERU2" s="873"/>
      <c r="ERV2" s="873"/>
      <c r="ERW2" s="873"/>
      <c r="ERX2" s="873"/>
      <c r="ERY2" s="873"/>
      <c r="ERZ2" s="873"/>
      <c r="ESA2" s="873"/>
      <c r="ESB2" s="873"/>
      <c r="ESC2" s="873"/>
      <c r="ESD2" s="873"/>
      <c r="ESE2" s="873"/>
      <c r="ESF2" s="873"/>
      <c r="ESG2" s="873"/>
      <c r="ESH2" s="873"/>
      <c r="ESI2" s="873"/>
      <c r="ESJ2" s="873"/>
      <c r="ESK2" s="873"/>
      <c r="ESL2" s="873"/>
      <c r="ESM2" s="873"/>
      <c r="ESN2" s="873"/>
      <c r="ESO2" s="873"/>
      <c r="ESP2" s="873"/>
      <c r="ESQ2" s="873"/>
      <c r="ESR2" s="873"/>
      <c r="ESS2" s="873"/>
      <c r="EST2" s="873"/>
      <c r="ESU2" s="873"/>
      <c r="ESV2" s="873"/>
      <c r="ESW2" s="873"/>
      <c r="ESX2" s="873"/>
      <c r="ESY2" s="873"/>
      <c r="ESZ2" s="873"/>
      <c r="ETA2" s="873"/>
      <c r="ETB2" s="873"/>
      <c r="ETC2" s="873"/>
      <c r="ETD2" s="873"/>
      <c r="ETE2" s="873"/>
      <c r="ETF2" s="873"/>
      <c r="ETG2" s="873"/>
      <c r="ETH2" s="873"/>
      <c r="ETI2" s="873"/>
      <c r="ETJ2" s="873"/>
      <c r="ETK2" s="873"/>
      <c r="ETL2" s="873"/>
      <c r="ETM2" s="873"/>
      <c r="ETN2" s="873"/>
      <c r="ETO2" s="873"/>
      <c r="ETP2" s="873"/>
      <c r="ETQ2" s="873"/>
      <c r="ETR2" s="873"/>
      <c r="ETS2" s="873"/>
      <c r="ETT2" s="873"/>
      <c r="ETU2" s="873"/>
      <c r="ETV2" s="873"/>
      <c r="ETW2" s="873"/>
      <c r="ETX2" s="873"/>
      <c r="ETY2" s="873"/>
      <c r="ETZ2" s="873"/>
      <c r="EUA2" s="873"/>
      <c r="EUB2" s="873"/>
      <c r="EUC2" s="873"/>
      <c r="EUD2" s="873"/>
      <c r="EUE2" s="873"/>
      <c r="EUF2" s="873"/>
      <c r="EUG2" s="873"/>
      <c r="EUH2" s="873"/>
      <c r="EUI2" s="873"/>
      <c r="EUJ2" s="873"/>
      <c r="EUK2" s="873"/>
      <c r="EUL2" s="873"/>
      <c r="EUM2" s="873"/>
      <c r="EUN2" s="873"/>
      <c r="EUO2" s="873"/>
      <c r="EUP2" s="873"/>
      <c r="EUQ2" s="873"/>
      <c r="EUR2" s="873"/>
      <c r="EUS2" s="873"/>
      <c r="EUT2" s="873"/>
      <c r="EUU2" s="873"/>
      <c r="EUV2" s="873"/>
      <c r="EUW2" s="873"/>
      <c r="EUX2" s="873"/>
      <c r="EUY2" s="873"/>
      <c r="EUZ2" s="873"/>
      <c r="EVA2" s="873"/>
      <c r="EVB2" s="873"/>
      <c r="EVC2" s="873"/>
      <c r="EVD2" s="873"/>
      <c r="EVE2" s="873"/>
      <c r="EVF2" s="873"/>
      <c r="EVG2" s="873"/>
      <c r="EVH2" s="873"/>
      <c r="EVI2" s="873"/>
      <c r="EVJ2" s="873"/>
      <c r="EVK2" s="873"/>
      <c r="EVL2" s="873"/>
      <c r="EVM2" s="873"/>
      <c r="EVN2" s="873"/>
      <c r="EVO2" s="873"/>
      <c r="EVP2" s="873"/>
      <c r="EVQ2" s="873"/>
      <c r="EVR2" s="873"/>
      <c r="EVS2" s="873"/>
      <c r="EVT2" s="873"/>
      <c r="EVU2" s="873"/>
      <c r="EVV2" s="873"/>
      <c r="EVW2" s="873"/>
      <c r="EVX2" s="873"/>
      <c r="EVY2" s="873"/>
      <c r="EVZ2" s="873"/>
      <c r="EWA2" s="873"/>
      <c r="EWB2" s="873"/>
      <c r="EWC2" s="873"/>
      <c r="EWD2" s="873"/>
      <c r="EWE2" s="873"/>
      <c r="EWF2" s="873"/>
      <c r="EWG2" s="873"/>
      <c r="EWH2" s="873"/>
      <c r="EWI2" s="873"/>
      <c r="EWJ2" s="873"/>
      <c r="EWK2" s="873"/>
      <c r="EWL2" s="873"/>
      <c r="EWM2" s="873"/>
      <c r="EWN2" s="873"/>
      <c r="EWO2" s="873"/>
      <c r="EWP2" s="873"/>
      <c r="EWQ2" s="873"/>
      <c r="EWR2" s="873"/>
      <c r="EWS2" s="873"/>
      <c r="EWT2" s="873"/>
      <c r="EWU2" s="873"/>
      <c r="EWV2" s="873"/>
      <c r="EWW2" s="873"/>
      <c r="EWX2" s="873"/>
      <c r="EWY2" s="873"/>
      <c r="EWZ2" s="873"/>
      <c r="EXA2" s="873"/>
      <c r="EXB2" s="873"/>
      <c r="EXC2" s="873"/>
      <c r="EXD2" s="873"/>
      <c r="EXE2" s="873"/>
      <c r="EXF2" s="873"/>
      <c r="EXG2" s="873"/>
      <c r="EXH2" s="873"/>
      <c r="EXI2" s="873"/>
      <c r="EXJ2" s="873"/>
      <c r="EXK2" s="873"/>
      <c r="EXL2" s="873"/>
      <c r="EXM2" s="873"/>
      <c r="EXN2" s="873"/>
      <c r="EXO2" s="873"/>
      <c r="EXP2" s="873"/>
      <c r="EXQ2" s="873"/>
      <c r="EXR2" s="873"/>
      <c r="EXS2" s="873"/>
      <c r="EXT2" s="873"/>
      <c r="EXU2" s="873"/>
      <c r="EXV2" s="873"/>
      <c r="EXW2" s="873"/>
      <c r="EXX2" s="873"/>
      <c r="EXY2" s="873"/>
      <c r="EXZ2" s="873"/>
      <c r="EYA2" s="873"/>
      <c r="EYB2" s="873"/>
      <c r="EYC2" s="873"/>
      <c r="EYD2" s="873"/>
      <c r="EYE2" s="873"/>
      <c r="EYF2" s="873"/>
      <c r="EYG2" s="873"/>
      <c r="EYH2" s="873"/>
      <c r="EYI2" s="873"/>
      <c r="EYJ2" s="873"/>
      <c r="EYK2" s="873"/>
      <c r="EYL2" s="873"/>
      <c r="EYM2" s="873"/>
      <c r="EYN2" s="873"/>
      <c r="EYO2" s="873"/>
      <c r="EYP2" s="873"/>
      <c r="EYQ2" s="873"/>
      <c r="EYR2" s="873"/>
      <c r="EYS2" s="873"/>
      <c r="EYT2" s="873"/>
      <c r="EYU2" s="873"/>
      <c r="EYV2" s="873"/>
      <c r="EYW2" s="873"/>
      <c r="EYX2" s="873"/>
      <c r="EYY2" s="873"/>
      <c r="EYZ2" s="873"/>
      <c r="EZA2" s="873"/>
      <c r="EZB2" s="873"/>
      <c r="EZC2" s="873"/>
      <c r="EZD2" s="873"/>
      <c r="EZE2" s="873"/>
      <c r="EZF2" s="873"/>
      <c r="EZG2" s="873"/>
      <c r="EZH2" s="873"/>
      <c r="EZI2" s="873"/>
      <c r="EZJ2" s="873"/>
      <c r="EZK2" s="873"/>
      <c r="EZL2" s="873"/>
      <c r="EZM2" s="873"/>
      <c r="EZN2" s="873"/>
      <c r="EZO2" s="873"/>
      <c r="EZP2" s="873"/>
      <c r="EZQ2" s="873"/>
      <c r="EZR2" s="873"/>
      <c r="EZS2" s="873"/>
      <c r="EZT2" s="873"/>
      <c r="EZU2" s="873"/>
      <c r="EZV2" s="873"/>
      <c r="EZW2" s="873"/>
      <c r="EZX2" s="873"/>
      <c r="EZY2" s="873"/>
      <c r="EZZ2" s="873"/>
      <c r="FAA2" s="873"/>
      <c r="FAB2" s="873"/>
      <c r="FAC2" s="873"/>
      <c r="FAD2" s="873"/>
      <c r="FAE2" s="873"/>
      <c r="FAF2" s="873"/>
      <c r="FAG2" s="873"/>
      <c r="FAH2" s="873"/>
      <c r="FAI2" s="873"/>
      <c r="FAJ2" s="873"/>
      <c r="FAK2" s="873"/>
      <c r="FAL2" s="873"/>
      <c r="FAM2" s="873"/>
      <c r="FAN2" s="873"/>
      <c r="FAO2" s="873"/>
      <c r="FAP2" s="873"/>
      <c r="FAQ2" s="873"/>
      <c r="FAR2" s="873"/>
      <c r="FAS2" s="873"/>
      <c r="FAT2" s="873"/>
      <c r="FAU2" s="873"/>
      <c r="FAV2" s="873"/>
      <c r="FAW2" s="873"/>
      <c r="FAX2" s="873"/>
      <c r="FAY2" s="873"/>
      <c r="FAZ2" s="873"/>
      <c r="FBA2" s="873"/>
      <c r="FBB2" s="873"/>
      <c r="FBC2" s="873"/>
      <c r="FBD2" s="873"/>
      <c r="FBE2" s="873"/>
      <c r="FBF2" s="873"/>
      <c r="FBG2" s="873"/>
      <c r="FBH2" s="873"/>
      <c r="FBI2" s="873"/>
      <c r="FBJ2" s="873"/>
      <c r="FBK2" s="873"/>
      <c r="FBL2" s="873"/>
      <c r="FBM2" s="873"/>
      <c r="FBN2" s="873"/>
      <c r="FBO2" s="873"/>
      <c r="FBP2" s="873"/>
      <c r="FBQ2" s="873"/>
      <c r="FBR2" s="873"/>
      <c r="FBS2" s="873"/>
      <c r="FBT2" s="873"/>
      <c r="FBU2" s="873"/>
      <c r="FBV2" s="873"/>
      <c r="FBW2" s="873"/>
      <c r="FBX2" s="873"/>
      <c r="FBY2" s="873"/>
      <c r="FBZ2" s="873"/>
      <c r="FCA2" s="873"/>
      <c r="FCB2" s="873"/>
      <c r="FCC2" s="873"/>
      <c r="FCD2" s="873"/>
      <c r="FCE2" s="873"/>
      <c r="FCF2" s="873"/>
      <c r="FCG2" s="873"/>
      <c r="FCH2" s="873"/>
      <c r="FCI2" s="873"/>
      <c r="FCJ2" s="873"/>
      <c r="FCK2" s="873"/>
      <c r="FCL2" s="873"/>
      <c r="FCM2" s="873"/>
      <c r="FCN2" s="873"/>
      <c r="FCO2" s="873"/>
      <c r="FCP2" s="873"/>
      <c r="FCQ2" s="873"/>
      <c r="FCR2" s="873"/>
      <c r="FCS2" s="873"/>
      <c r="FCT2" s="873"/>
      <c r="FCU2" s="873"/>
      <c r="FCV2" s="873"/>
      <c r="FCW2" s="873"/>
      <c r="FCX2" s="873"/>
      <c r="FCY2" s="873"/>
      <c r="FCZ2" s="873"/>
      <c r="FDA2" s="873"/>
      <c r="FDB2" s="873"/>
      <c r="FDC2" s="873"/>
      <c r="FDD2" s="873"/>
      <c r="FDE2" s="873"/>
      <c r="FDF2" s="873"/>
      <c r="FDG2" s="873"/>
      <c r="FDH2" s="873"/>
      <c r="FDI2" s="873"/>
      <c r="FDJ2" s="873"/>
      <c r="FDK2" s="873"/>
      <c r="FDL2" s="873"/>
      <c r="FDM2" s="873"/>
      <c r="FDN2" s="873"/>
      <c r="FDO2" s="873"/>
      <c r="FDP2" s="873"/>
      <c r="FDQ2" s="873"/>
      <c r="FDR2" s="873"/>
      <c r="FDS2" s="873"/>
      <c r="FDT2" s="873"/>
      <c r="FDU2" s="873"/>
      <c r="FDV2" s="873"/>
      <c r="FDW2" s="873"/>
      <c r="FDX2" s="873"/>
      <c r="FDY2" s="873"/>
      <c r="FDZ2" s="873"/>
      <c r="FEA2" s="873"/>
      <c r="FEB2" s="873"/>
      <c r="FEC2" s="873"/>
      <c r="FED2" s="873"/>
      <c r="FEE2" s="873"/>
      <c r="FEF2" s="873"/>
      <c r="FEG2" s="873"/>
      <c r="FEH2" s="873"/>
      <c r="FEI2" s="873"/>
      <c r="FEJ2" s="873"/>
      <c r="FEK2" s="873"/>
      <c r="FEL2" s="873"/>
      <c r="FEM2" s="873"/>
      <c r="FEN2" s="873"/>
      <c r="FEO2" s="873"/>
      <c r="FEP2" s="873"/>
      <c r="FEQ2" s="873"/>
      <c r="FER2" s="873"/>
      <c r="FES2" s="873"/>
      <c r="FET2" s="873"/>
      <c r="FEU2" s="873"/>
      <c r="FEV2" s="873"/>
      <c r="FEW2" s="873"/>
      <c r="FEX2" s="873"/>
      <c r="FEY2" s="873"/>
      <c r="FEZ2" s="873"/>
      <c r="FFA2" s="873"/>
      <c r="FFB2" s="873"/>
      <c r="FFC2" s="873"/>
      <c r="FFD2" s="873"/>
      <c r="FFE2" s="873"/>
      <c r="FFF2" s="873"/>
      <c r="FFG2" s="873"/>
      <c r="FFH2" s="873"/>
      <c r="FFI2" s="873"/>
      <c r="FFJ2" s="873"/>
      <c r="FFK2" s="873"/>
      <c r="FFL2" s="873"/>
      <c r="FFM2" s="873"/>
      <c r="FFN2" s="873"/>
      <c r="FFO2" s="873"/>
      <c r="FFP2" s="873"/>
      <c r="FFQ2" s="873"/>
      <c r="FFR2" s="873"/>
      <c r="FFS2" s="873"/>
      <c r="FFT2" s="873"/>
      <c r="FFU2" s="873"/>
      <c r="FFV2" s="873"/>
      <c r="FFW2" s="873"/>
      <c r="FFX2" s="873"/>
      <c r="FFY2" s="873"/>
      <c r="FFZ2" s="873"/>
      <c r="FGA2" s="873"/>
      <c r="FGB2" s="873"/>
      <c r="FGC2" s="873"/>
      <c r="FGD2" s="873"/>
      <c r="FGE2" s="873"/>
      <c r="FGF2" s="873"/>
      <c r="FGG2" s="873"/>
      <c r="FGH2" s="873"/>
      <c r="FGI2" s="873"/>
      <c r="FGJ2" s="873"/>
      <c r="FGK2" s="873"/>
      <c r="FGL2" s="873"/>
      <c r="FGM2" s="873"/>
      <c r="FGN2" s="873"/>
      <c r="FGO2" s="873"/>
      <c r="FGP2" s="873"/>
      <c r="FGQ2" s="873"/>
      <c r="FGR2" s="873"/>
      <c r="FGS2" s="873"/>
      <c r="FGT2" s="873"/>
      <c r="FGU2" s="873"/>
      <c r="FGV2" s="873"/>
      <c r="FGW2" s="873"/>
      <c r="FGX2" s="873"/>
      <c r="FGY2" s="873"/>
      <c r="FGZ2" s="873"/>
      <c r="FHA2" s="873"/>
      <c r="FHB2" s="873"/>
      <c r="FHC2" s="873"/>
      <c r="FHD2" s="873"/>
      <c r="FHE2" s="873"/>
      <c r="FHF2" s="873"/>
      <c r="FHG2" s="873"/>
      <c r="FHH2" s="873"/>
      <c r="FHI2" s="873"/>
      <c r="FHJ2" s="873"/>
      <c r="FHK2" s="873"/>
      <c r="FHL2" s="873"/>
      <c r="FHM2" s="873"/>
      <c r="FHN2" s="873"/>
      <c r="FHO2" s="873"/>
      <c r="FHP2" s="873"/>
      <c r="FHQ2" s="873"/>
      <c r="FHR2" s="873"/>
      <c r="FHS2" s="873"/>
      <c r="FHT2" s="873"/>
      <c r="FHU2" s="873"/>
      <c r="FHV2" s="873"/>
      <c r="FHW2" s="873"/>
      <c r="FHX2" s="873"/>
      <c r="FHY2" s="873"/>
      <c r="FHZ2" s="873"/>
      <c r="FIA2" s="873"/>
      <c r="FIB2" s="873"/>
      <c r="FIC2" s="873"/>
      <c r="FID2" s="873"/>
      <c r="FIE2" s="873"/>
      <c r="FIF2" s="873"/>
      <c r="FIG2" s="873"/>
      <c r="FIH2" s="873"/>
      <c r="FII2" s="873"/>
      <c r="FIJ2" s="873"/>
      <c r="FIK2" s="873"/>
      <c r="FIL2" s="873"/>
      <c r="FIM2" s="873"/>
      <c r="FIN2" s="873"/>
      <c r="FIO2" s="873"/>
      <c r="FIP2" s="873"/>
      <c r="FIQ2" s="873"/>
      <c r="FIR2" s="873"/>
      <c r="FIS2" s="873"/>
      <c r="FIT2" s="873"/>
      <c r="FIU2" s="873"/>
      <c r="FIV2" s="873"/>
      <c r="FIW2" s="873"/>
      <c r="FIX2" s="873"/>
      <c r="FIY2" s="873"/>
      <c r="FIZ2" s="873"/>
      <c r="FJA2" s="873"/>
      <c r="FJB2" s="873"/>
      <c r="FJC2" s="873"/>
      <c r="FJD2" s="873"/>
      <c r="FJE2" s="873"/>
      <c r="FJF2" s="873"/>
      <c r="FJG2" s="873"/>
      <c r="FJH2" s="873"/>
      <c r="FJI2" s="873"/>
      <c r="FJJ2" s="873"/>
      <c r="FJK2" s="873"/>
      <c r="FJL2" s="873"/>
      <c r="FJM2" s="873"/>
      <c r="FJN2" s="873"/>
      <c r="FJO2" s="873"/>
      <c r="FJP2" s="873"/>
      <c r="FJQ2" s="873"/>
      <c r="FJR2" s="873"/>
      <c r="FJS2" s="873"/>
      <c r="FJT2" s="873"/>
      <c r="FJU2" s="873"/>
      <c r="FJV2" s="873"/>
      <c r="FJW2" s="873"/>
      <c r="FJX2" s="873"/>
      <c r="FJY2" s="873"/>
      <c r="FJZ2" s="873"/>
      <c r="FKA2" s="873"/>
      <c r="FKB2" s="873"/>
      <c r="FKC2" s="873"/>
      <c r="FKD2" s="873"/>
      <c r="FKE2" s="873"/>
      <c r="FKF2" s="873"/>
      <c r="FKG2" s="873"/>
      <c r="FKH2" s="873"/>
      <c r="FKI2" s="873"/>
      <c r="FKJ2" s="873"/>
      <c r="FKK2" s="873"/>
      <c r="FKL2" s="873"/>
      <c r="FKM2" s="873"/>
      <c r="FKN2" s="873"/>
      <c r="FKO2" s="873"/>
      <c r="FKP2" s="873"/>
      <c r="FKQ2" s="873"/>
      <c r="FKR2" s="873"/>
      <c r="FKS2" s="873"/>
      <c r="FKT2" s="873"/>
      <c r="FKU2" s="873"/>
      <c r="FKV2" s="873"/>
      <c r="FKW2" s="873"/>
      <c r="FKX2" s="873"/>
      <c r="FKY2" s="873"/>
      <c r="FKZ2" s="873"/>
      <c r="FLA2" s="873"/>
      <c r="FLB2" s="873"/>
      <c r="FLC2" s="873"/>
      <c r="FLD2" s="873"/>
      <c r="FLE2" s="873"/>
      <c r="FLF2" s="873"/>
      <c r="FLG2" s="873"/>
      <c r="FLH2" s="873"/>
      <c r="FLI2" s="873"/>
      <c r="FLJ2" s="873"/>
      <c r="FLK2" s="873"/>
      <c r="FLL2" s="873"/>
      <c r="FLM2" s="873"/>
      <c r="FLN2" s="873"/>
      <c r="FLO2" s="873"/>
      <c r="FLP2" s="873"/>
      <c r="FLQ2" s="873"/>
      <c r="FLR2" s="873"/>
      <c r="FLS2" s="873"/>
      <c r="FLT2" s="873"/>
      <c r="FLU2" s="873"/>
      <c r="FLV2" s="873"/>
      <c r="FLW2" s="873"/>
      <c r="FLX2" s="873"/>
      <c r="FLY2" s="873"/>
      <c r="FLZ2" s="873"/>
      <c r="FMA2" s="873"/>
      <c r="FMB2" s="873"/>
      <c r="FMC2" s="873"/>
      <c r="FMD2" s="873"/>
      <c r="FME2" s="873"/>
      <c r="FMF2" s="873"/>
      <c r="FMG2" s="873"/>
      <c r="FMH2" s="873"/>
      <c r="FMI2" s="873"/>
      <c r="FMJ2" s="873"/>
      <c r="FMK2" s="873"/>
      <c r="FML2" s="873"/>
      <c r="FMM2" s="873"/>
      <c r="FMN2" s="873"/>
      <c r="FMO2" s="873"/>
      <c r="FMP2" s="873"/>
      <c r="FMQ2" s="873"/>
      <c r="FMR2" s="873"/>
      <c r="FMS2" s="873"/>
      <c r="FMT2" s="873"/>
      <c r="FMU2" s="873"/>
      <c r="FMV2" s="873"/>
      <c r="FMW2" s="873"/>
      <c r="FMX2" s="873"/>
      <c r="FMY2" s="873"/>
      <c r="FMZ2" s="873"/>
      <c r="FNA2" s="873"/>
      <c r="FNB2" s="873"/>
      <c r="FNC2" s="873"/>
      <c r="FND2" s="873"/>
      <c r="FNE2" s="873"/>
      <c r="FNF2" s="873"/>
      <c r="FNG2" s="873"/>
      <c r="FNH2" s="873"/>
      <c r="FNI2" s="873"/>
      <c r="FNJ2" s="873"/>
      <c r="FNK2" s="873"/>
      <c r="FNL2" s="873"/>
      <c r="FNM2" s="873"/>
      <c r="FNN2" s="873"/>
      <c r="FNO2" s="873"/>
      <c r="FNP2" s="873"/>
      <c r="FNQ2" s="873"/>
      <c r="FNR2" s="873"/>
      <c r="FNS2" s="873"/>
      <c r="FNT2" s="873"/>
      <c r="FNU2" s="873"/>
      <c r="FNV2" s="873"/>
      <c r="FNW2" s="873"/>
      <c r="FNX2" s="873"/>
      <c r="FNY2" s="873"/>
      <c r="FNZ2" s="873"/>
      <c r="FOA2" s="873"/>
      <c r="FOB2" s="873"/>
      <c r="FOC2" s="873"/>
      <c r="FOD2" s="873"/>
      <c r="FOE2" s="873"/>
      <c r="FOF2" s="873"/>
      <c r="FOG2" s="873"/>
      <c r="FOH2" s="873"/>
      <c r="FOI2" s="873"/>
      <c r="FOJ2" s="873"/>
      <c r="FOK2" s="873"/>
      <c r="FOL2" s="873"/>
      <c r="FOM2" s="873"/>
      <c r="FON2" s="873"/>
      <c r="FOO2" s="873"/>
      <c r="FOP2" s="873"/>
      <c r="FOQ2" s="873"/>
      <c r="FOR2" s="873"/>
      <c r="FOS2" s="873"/>
      <c r="FOT2" s="873"/>
      <c r="FOU2" s="873"/>
      <c r="FOV2" s="873"/>
      <c r="FOW2" s="873"/>
      <c r="FOX2" s="873"/>
      <c r="FOY2" s="873"/>
      <c r="FOZ2" s="873"/>
      <c r="FPA2" s="873"/>
      <c r="FPB2" s="873"/>
      <c r="FPC2" s="873"/>
      <c r="FPD2" s="873"/>
      <c r="FPE2" s="873"/>
      <c r="FPF2" s="873"/>
      <c r="FPG2" s="873"/>
      <c r="FPH2" s="873"/>
      <c r="FPI2" s="873"/>
      <c r="FPJ2" s="873"/>
      <c r="FPK2" s="873"/>
      <c r="FPL2" s="873"/>
      <c r="FPM2" s="873"/>
      <c r="FPN2" s="873"/>
      <c r="FPO2" s="873"/>
      <c r="FPP2" s="873"/>
      <c r="FPQ2" s="873"/>
      <c r="FPR2" s="873"/>
      <c r="FPS2" s="873"/>
      <c r="FPT2" s="873"/>
      <c r="FPU2" s="873"/>
      <c r="FPV2" s="873"/>
      <c r="FPW2" s="873"/>
      <c r="FPX2" s="873"/>
      <c r="FPY2" s="873"/>
      <c r="FPZ2" s="873"/>
      <c r="FQA2" s="873"/>
      <c r="FQB2" s="873"/>
      <c r="FQC2" s="873"/>
      <c r="FQD2" s="873"/>
      <c r="FQE2" s="873"/>
      <c r="FQF2" s="873"/>
      <c r="FQG2" s="873"/>
      <c r="FQH2" s="873"/>
      <c r="FQI2" s="873"/>
      <c r="FQJ2" s="873"/>
      <c r="FQK2" s="873"/>
      <c r="FQL2" s="873"/>
      <c r="FQM2" s="873"/>
      <c r="FQN2" s="873"/>
      <c r="FQO2" s="873"/>
      <c r="FQP2" s="873"/>
      <c r="FQQ2" s="873"/>
      <c r="FQR2" s="873"/>
      <c r="FQS2" s="873"/>
      <c r="FQT2" s="873"/>
      <c r="FQU2" s="873"/>
      <c r="FQV2" s="873"/>
      <c r="FQW2" s="873"/>
      <c r="FQX2" s="873"/>
      <c r="FQY2" s="873"/>
      <c r="FQZ2" s="873"/>
      <c r="FRA2" s="873"/>
      <c r="FRB2" s="873"/>
      <c r="FRC2" s="873"/>
      <c r="FRD2" s="873"/>
      <c r="FRE2" s="873"/>
      <c r="FRF2" s="873"/>
      <c r="FRG2" s="873"/>
      <c r="FRH2" s="873"/>
      <c r="FRI2" s="873"/>
      <c r="FRJ2" s="873"/>
      <c r="FRK2" s="873"/>
      <c r="FRL2" s="873"/>
      <c r="FRM2" s="873"/>
      <c r="FRN2" s="873"/>
      <c r="FRO2" s="873"/>
      <c r="FRP2" s="873"/>
      <c r="FRQ2" s="873"/>
      <c r="FRR2" s="873"/>
      <c r="FRS2" s="873"/>
      <c r="FRT2" s="873"/>
      <c r="FRU2" s="873"/>
      <c r="FRV2" s="873"/>
      <c r="FRW2" s="873"/>
      <c r="FRX2" s="873"/>
      <c r="FRY2" s="873"/>
      <c r="FRZ2" s="873"/>
      <c r="FSA2" s="873"/>
      <c r="FSB2" s="873"/>
      <c r="FSC2" s="873"/>
      <c r="FSD2" s="873"/>
      <c r="FSE2" s="873"/>
      <c r="FSF2" s="873"/>
      <c r="FSG2" s="873"/>
      <c r="FSH2" s="873"/>
      <c r="FSI2" s="873"/>
      <c r="FSJ2" s="873"/>
      <c r="FSK2" s="873"/>
      <c r="FSL2" s="873"/>
      <c r="FSM2" s="873"/>
      <c r="FSN2" s="873"/>
      <c r="FSO2" s="873"/>
      <c r="FSP2" s="873"/>
      <c r="FSQ2" s="873"/>
      <c r="FSR2" s="873"/>
      <c r="FSS2" s="873"/>
      <c r="FST2" s="873"/>
      <c r="FSU2" s="873"/>
      <c r="FSV2" s="873"/>
      <c r="FSW2" s="873"/>
      <c r="FSX2" s="873"/>
      <c r="FSY2" s="873"/>
      <c r="FSZ2" s="873"/>
      <c r="FTA2" s="873"/>
      <c r="FTB2" s="873"/>
      <c r="FTC2" s="873"/>
      <c r="FTD2" s="873"/>
      <c r="FTE2" s="873"/>
      <c r="FTF2" s="873"/>
      <c r="FTG2" s="873"/>
      <c r="FTH2" s="873"/>
      <c r="FTI2" s="873"/>
      <c r="FTJ2" s="873"/>
      <c r="FTK2" s="873"/>
      <c r="FTL2" s="873"/>
      <c r="FTM2" s="873"/>
      <c r="FTN2" s="873"/>
      <c r="FTO2" s="873"/>
      <c r="FTP2" s="873"/>
      <c r="FTQ2" s="873"/>
      <c r="FTR2" s="873"/>
      <c r="FTS2" s="873"/>
      <c r="FTT2" s="873"/>
      <c r="FTU2" s="873"/>
      <c r="FTV2" s="873"/>
      <c r="FTW2" s="873"/>
      <c r="FTX2" s="873"/>
      <c r="FTY2" s="873"/>
      <c r="FTZ2" s="873"/>
      <c r="FUA2" s="873"/>
      <c r="FUB2" s="873"/>
      <c r="FUC2" s="873"/>
      <c r="FUD2" s="873"/>
      <c r="FUE2" s="873"/>
      <c r="FUF2" s="873"/>
      <c r="FUG2" s="873"/>
      <c r="FUH2" s="873"/>
      <c r="FUI2" s="873"/>
      <c r="FUJ2" s="873"/>
      <c r="FUK2" s="873"/>
      <c r="FUL2" s="873"/>
      <c r="FUM2" s="873"/>
      <c r="FUN2" s="873"/>
      <c r="FUO2" s="873"/>
      <c r="FUP2" s="873"/>
      <c r="FUQ2" s="873"/>
      <c r="FUR2" s="873"/>
      <c r="FUS2" s="873"/>
      <c r="FUT2" s="873"/>
      <c r="FUU2" s="873"/>
      <c r="FUV2" s="873"/>
      <c r="FUW2" s="873"/>
      <c r="FUX2" s="873"/>
      <c r="FUY2" s="873"/>
      <c r="FUZ2" s="873"/>
      <c r="FVA2" s="873"/>
      <c r="FVB2" s="873"/>
      <c r="FVC2" s="873"/>
      <c r="FVD2" s="873"/>
      <c r="FVE2" s="873"/>
      <c r="FVF2" s="873"/>
      <c r="FVG2" s="873"/>
      <c r="FVH2" s="873"/>
      <c r="FVI2" s="873"/>
      <c r="FVJ2" s="873"/>
      <c r="FVK2" s="873"/>
      <c r="FVL2" s="873"/>
      <c r="FVM2" s="873"/>
      <c r="FVN2" s="873"/>
      <c r="FVO2" s="873"/>
      <c r="FVP2" s="873"/>
      <c r="FVQ2" s="873"/>
      <c r="FVR2" s="873"/>
      <c r="FVS2" s="873"/>
      <c r="FVT2" s="873"/>
      <c r="FVU2" s="873"/>
      <c r="FVV2" s="873"/>
      <c r="FVW2" s="873"/>
      <c r="FVX2" s="873"/>
      <c r="FVY2" s="873"/>
      <c r="FVZ2" s="873"/>
      <c r="FWA2" s="873"/>
      <c r="FWB2" s="873"/>
      <c r="FWC2" s="873"/>
      <c r="FWD2" s="873"/>
      <c r="FWE2" s="873"/>
      <c r="FWF2" s="873"/>
      <c r="FWG2" s="873"/>
      <c r="FWH2" s="873"/>
      <c r="FWI2" s="873"/>
      <c r="FWJ2" s="873"/>
      <c r="FWK2" s="873"/>
      <c r="FWL2" s="873"/>
      <c r="FWM2" s="873"/>
      <c r="FWN2" s="873"/>
      <c r="FWO2" s="873"/>
      <c r="FWP2" s="873"/>
      <c r="FWQ2" s="873"/>
      <c r="FWR2" s="873"/>
      <c r="FWS2" s="873"/>
      <c r="FWT2" s="873"/>
      <c r="FWU2" s="873"/>
      <c r="FWV2" s="873"/>
      <c r="FWW2" s="873"/>
      <c r="FWX2" s="873"/>
      <c r="FWY2" s="873"/>
      <c r="FWZ2" s="873"/>
      <c r="FXA2" s="873"/>
      <c r="FXB2" s="873"/>
      <c r="FXC2" s="873"/>
      <c r="FXD2" s="873"/>
      <c r="FXE2" s="873"/>
      <c r="FXF2" s="873"/>
      <c r="FXG2" s="873"/>
      <c r="FXH2" s="873"/>
      <c r="FXI2" s="873"/>
      <c r="FXJ2" s="873"/>
      <c r="FXK2" s="873"/>
      <c r="FXL2" s="873"/>
      <c r="FXM2" s="873"/>
      <c r="FXN2" s="873"/>
      <c r="FXO2" s="873"/>
      <c r="FXP2" s="873"/>
      <c r="FXQ2" s="873"/>
      <c r="FXR2" s="873"/>
      <c r="FXS2" s="873"/>
      <c r="FXT2" s="873"/>
      <c r="FXU2" s="873"/>
      <c r="FXV2" s="873"/>
      <c r="FXW2" s="873"/>
      <c r="FXX2" s="873"/>
      <c r="FXY2" s="873"/>
      <c r="FXZ2" s="873"/>
      <c r="FYA2" s="873"/>
      <c r="FYB2" s="873"/>
      <c r="FYC2" s="873"/>
      <c r="FYD2" s="873"/>
      <c r="FYE2" s="873"/>
      <c r="FYF2" s="873"/>
      <c r="FYG2" s="873"/>
      <c r="FYH2" s="873"/>
      <c r="FYI2" s="873"/>
      <c r="FYJ2" s="873"/>
      <c r="FYK2" s="873"/>
      <c r="FYL2" s="873"/>
      <c r="FYM2" s="873"/>
      <c r="FYN2" s="873"/>
      <c r="FYO2" s="873"/>
      <c r="FYP2" s="873"/>
      <c r="FYQ2" s="873"/>
      <c r="FYR2" s="873"/>
      <c r="FYS2" s="873"/>
      <c r="FYT2" s="873"/>
      <c r="FYU2" s="873"/>
      <c r="FYV2" s="873"/>
      <c r="FYW2" s="873"/>
      <c r="FYX2" s="873"/>
      <c r="FYY2" s="873"/>
      <c r="FYZ2" s="873"/>
      <c r="FZA2" s="873"/>
      <c r="FZB2" s="873"/>
      <c r="FZC2" s="873"/>
      <c r="FZD2" s="873"/>
      <c r="FZE2" s="873"/>
      <c r="FZF2" s="873"/>
      <c r="FZG2" s="873"/>
      <c r="FZH2" s="873"/>
      <c r="FZI2" s="873"/>
      <c r="FZJ2" s="873"/>
      <c r="FZK2" s="873"/>
      <c r="FZL2" s="873"/>
      <c r="FZM2" s="873"/>
      <c r="FZN2" s="873"/>
      <c r="FZO2" s="873"/>
      <c r="FZP2" s="873"/>
      <c r="FZQ2" s="873"/>
      <c r="FZR2" s="873"/>
      <c r="FZS2" s="873"/>
      <c r="FZT2" s="873"/>
      <c r="FZU2" s="873"/>
      <c r="FZV2" s="873"/>
      <c r="FZW2" s="873"/>
      <c r="FZX2" s="873"/>
      <c r="FZY2" s="873"/>
      <c r="FZZ2" s="873"/>
      <c r="GAA2" s="873"/>
      <c r="GAB2" s="873"/>
      <c r="GAC2" s="873"/>
      <c r="GAD2" s="873"/>
      <c r="GAE2" s="873"/>
      <c r="GAF2" s="873"/>
      <c r="GAG2" s="873"/>
      <c r="GAH2" s="873"/>
      <c r="GAI2" s="873"/>
      <c r="GAJ2" s="873"/>
      <c r="GAK2" s="873"/>
      <c r="GAL2" s="873"/>
      <c r="GAM2" s="873"/>
      <c r="GAN2" s="873"/>
      <c r="GAO2" s="873"/>
      <c r="GAP2" s="873"/>
      <c r="GAQ2" s="873"/>
      <c r="GAR2" s="873"/>
      <c r="GAS2" s="873"/>
      <c r="GAT2" s="873"/>
      <c r="GAU2" s="873"/>
      <c r="GAV2" s="873"/>
      <c r="GAW2" s="873"/>
      <c r="GAX2" s="873"/>
      <c r="GAY2" s="873"/>
      <c r="GAZ2" s="873"/>
      <c r="GBA2" s="873"/>
      <c r="GBB2" s="873"/>
      <c r="GBC2" s="873"/>
      <c r="GBD2" s="873"/>
      <c r="GBE2" s="873"/>
      <c r="GBF2" s="873"/>
      <c r="GBG2" s="873"/>
      <c r="GBH2" s="873"/>
      <c r="GBI2" s="873"/>
      <c r="GBJ2" s="873"/>
      <c r="GBK2" s="873"/>
      <c r="GBL2" s="873"/>
      <c r="GBM2" s="873"/>
      <c r="GBN2" s="873"/>
      <c r="GBO2" s="873"/>
      <c r="GBP2" s="873"/>
      <c r="GBQ2" s="873"/>
      <c r="GBR2" s="873"/>
      <c r="GBS2" s="873"/>
      <c r="GBT2" s="873"/>
      <c r="GBU2" s="873"/>
      <c r="GBV2" s="873"/>
      <c r="GBW2" s="873"/>
      <c r="GBX2" s="873"/>
      <c r="GBY2" s="873"/>
      <c r="GBZ2" s="873"/>
      <c r="GCA2" s="873"/>
      <c r="GCB2" s="873"/>
      <c r="GCC2" s="873"/>
      <c r="GCD2" s="873"/>
      <c r="GCE2" s="873"/>
      <c r="GCF2" s="873"/>
      <c r="GCG2" s="873"/>
      <c r="GCH2" s="873"/>
      <c r="GCI2" s="873"/>
      <c r="GCJ2" s="873"/>
      <c r="GCK2" s="873"/>
      <c r="GCL2" s="873"/>
      <c r="GCM2" s="873"/>
      <c r="GCN2" s="873"/>
      <c r="GCO2" s="873"/>
      <c r="GCP2" s="873"/>
      <c r="GCQ2" s="873"/>
      <c r="GCR2" s="873"/>
      <c r="GCS2" s="873"/>
      <c r="GCT2" s="873"/>
      <c r="GCU2" s="873"/>
      <c r="GCV2" s="873"/>
      <c r="GCW2" s="873"/>
      <c r="GCX2" s="873"/>
      <c r="GCY2" s="873"/>
      <c r="GCZ2" s="873"/>
      <c r="GDA2" s="873"/>
      <c r="GDB2" s="873"/>
      <c r="GDC2" s="873"/>
      <c r="GDD2" s="873"/>
      <c r="GDE2" s="873"/>
      <c r="GDF2" s="873"/>
      <c r="GDG2" s="873"/>
      <c r="GDH2" s="873"/>
      <c r="GDI2" s="873"/>
      <c r="GDJ2" s="873"/>
      <c r="GDK2" s="873"/>
      <c r="GDL2" s="873"/>
      <c r="GDM2" s="873"/>
      <c r="GDN2" s="873"/>
      <c r="GDO2" s="873"/>
      <c r="GDP2" s="873"/>
      <c r="GDQ2" s="873"/>
      <c r="GDR2" s="873"/>
      <c r="GDS2" s="873"/>
      <c r="GDT2" s="873"/>
      <c r="GDU2" s="873"/>
      <c r="GDV2" s="873"/>
      <c r="GDW2" s="873"/>
      <c r="GDX2" s="873"/>
      <c r="GDY2" s="873"/>
      <c r="GDZ2" s="873"/>
      <c r="GEA2" s="873"/>
      <c r="GEB2" s="873"/>
      <c r="GEC2" s="873"/>
      <c r="GED2" s="873"/>
      <c r="GEE2" s="873"/>
      <c r="GEF2" s="873"/>
      <c r="GEG2" s="873"/>
      <c r="GEH2" s="873"/>
      <c r="GEI2" s="873"/>
      <c r="GEJ2" s="873"/>
      <c r="GEK2" s="873"/>
      <c r="GEL2" s="873"/>
      <c r="GEM2" s="873"/>
      <c r="GEN2" s="873"/>
      <c r="GEO2" s="873"/>
      <c r="GEP2" s="873"/>
      <c r="GEQ2" s="873"/>
      <c r="GER2" s="873"/>
      <c r="GES2" s="873"/>
      <c r="GET2" s="873"/>
      <c r="GEU2" s="873"/>
      <c r="GEV2" s="873"/>
      <c r="GEW2" s="873"/>
      <c r="GEX2" s="873"/>
      <c r="GEY2" s="873"/>
      <c r="GEZ2" s="873"/>
      <c r="GFA2" s="873"/>
      <c r="GFB2" s="873"/>
      <c r="GFC2" s="873"/>
      <c r="GFD2" s="873"/>
      <c r="GFE2" s="873"/>
      <c r="GFF2" s="873"/>
      <c r="GFG2" s="873"/>
      <c r="GFH2" s="873"/>
      <c r="GFI2" s="873"/>
      <c r="GFJ2" s="873"/>
      <c r="GFK2" s="873"/>
      <c r="GFL2" s="873"/>
      <c r="GFM2" s="873"/>
      <c r="GFN2" s="873"/>
      <c r="GFO2" s="873"/>
      <c r="GFP2" s="873"/>
      <c r="GFQ2" s="873"/>
      <c r="GFR2" s="873"/>
      <c r="GFS2" s="873"/>
      <c r="GFT2" s="873"/>
      <c r="GFU2" s="873"/>
      <c r="GFV2" s="873"/>
      <c r="GFW2" s="873"/>
      <c r="GFX2" s="873"/>
      <c r="GFY2" s="873"/>
      <c r="GFZ2" s="873"/>
      <c r="GGA2" s="873"/>
      <c r="GGB2" s="873"/>
      <c r="GGC2" s="873"/>
      <c r="GGD2" s="873"/>
      <c r="GGE2" s="873"/>
      <c r="GGF2" s="873"/>
      <c r="GGG2" s="873"/>
      <c r="GGH2" s="873"/>
      <c r="GGI2" s="873"/>
      <c r="GGJ2" s="873"/>
      <c r="GGK2" s="873"/>
      <c r="GGL2" s="873"/>
      <c r="GGM2" s="873"/>
      <c r="GGN2" s="873"/>
      <c r="GGO2" s="873"/>
      <c r="GGP2" s="873"/>
      <c r="GGQ2" s="873"/>
      <c r="GGR2" s="873"/>
      <c r="GGS2" s="873"/>
      <c r="GGT2" s="873"/>
      <c r="GGU2" s="873"/>
      <c r="GGV2" s="873"/>
      <c r="GGW2" s="873"/>
      <c r="GGX2" s="873"/>
      <c r="GGY2" s="873"/>
      <c r="GGZ2" s="873"/>
      <c r="GHA2" s="873"/>
      <c r="GHB2" s="873"/>
      <c r="GHC2" s="873"/>
      <c r="GHD2" s="873"/>
      <c r="GHE2" s="873"/>
      <c r="GHF2" s="873"/>
      <c r="GHG2" s="873"/>
      <c r="GHH2" s="873"/>
      <c r="GHI2" s="873"/>
      <c r="GHJ2" s="873"/>
      <c r="GHK2" s="873"/>
      <c r="GHL2" s="873"/>
      <c r="GHM2" s="873"/>
      <c r="GHN2" s="873"/>
      <c r="GHO2" s="873"/>
      <c r="GHP2" s="873"/>
      <c r="GHQ2" s="873"/>
      <c r="GHR2" s="873"/>
      <c r="GHS2" s="873"/>
      <c r="GHT2" s="873"/>
      <c r="GHU2" s="873"/>
      <c r="GHV2" s="873"/>
      <c r="GHW2" s="873"/>
      <c r="GHX2" s="873"/>
      <c r="GHY2" s="873"/>
      <c r="GHZ2" s="873"/>
      <c r="GIA2" s="873"/>
      <c r="GIB2" s="873"/>
      <c r="GIC2" s="873"/>
      <c r="GID2" s="873"/>
      <c r="GIE2" s="873"/>
      <c r="GIF2" s="873"/>
      <c r="GIG2" s="873"/>
      <c r="GIH2" s="873"/>
      <c r="GII2" s="873"/>
      <c r="GIJ2" s="873"/>
      <c r="GIK2" s="873"/>
      <c r="GIL2" s="873"/>
      <c r="GIM2" s="873"/>
      <c r="GIN2" s="873"/>
      <c r="GIO2" s="873"/>
      <c r="GIP2" s="873"/>
      <c r="GIQ2" s="873"/>
      <c r="GIR2" s="873"/>
      <c r="GIS2" s="873"/>
      <c r="GIT2" s="873"/>
      <c r="GIU2" s="873"/>
      <c r="GIV2" s="873"/>
      <c r="GIW2" s="873"/>
      <c r="GIX2" s="873"/>
      <c r="GIY2" s="873"/>
      <c r="GIZ2" s="873"/>
      <c r="GJA2" s="873"/>
      <c r="GJB2" s="873"/>
      <c r="GJC2" s="873"/>
      <c r="GJD2" s="873"/>
      <c r="GJE2" s="873"/>
      <c r="GJF2" s="873"/>
      <c r="GJG2" s="873"/>
      <c r="GJH2" s="873"/>
      <c r="GJI2" s="873"/>
      <c r="GJJ2" s="873"/>
      <c r="GJK2" s="873"/>
      <c r="GJL2" s="873"/>
      <c r="GJM2" s="873"/>
      <c r="GJN2" s="873"/>
      <c r="GJO2" s="873"/>
      <c r="GJP2" s="873"/>
      <c r="GJQ2" s="873"/>
      <c r="GJR2" s="873"/>
      <c r="GJS2" s="873"/>
      <c r="GJT2" s="873"/>
      <c r="GJU2" s="873"/>
      <c r="GJV2" s="873"/>
      <c r="GJW2" s="873"/>
      <c r="GJX2" s="873"/>
      <c r="GJY2" s="873"/>
      <c r="GJZ2" s="873"/>
      <c r="GKA2" s="873"/>
      <c r="GKB2" s="873"/>
      <c r="GKC2" s="873"/>
      <c r="GKD2" s="873"/>
      <c r="GKE2" s="873"/>
      <c r="GKF2" s="873"/>
      <c r="GKG2" s="873"/>
      <c r="GKH2" s="873"/>
      <c r="GKI2" s="873"/>
      <c r="GKJ2" s="873"/>
      <c r="GKK2" s="873"/>
      <c r="GKL2" s="873"/>
      <c r="GKM2" s="873"/>
      <c r="GKN2" s="873"/>
      <c r="GKO2" s="873"/>
      <c r="GKP2" s="873"/>
      <c r="GKQ2" s="873"/>
      <c r="GKR2" s="873"/>
      <c r="GKS2" s="873"/>
      <c r="GKT2" s="873"/>
      <c r="GKU2" s="873"/>
      <c r="GKV2" s="873"/>
      <c r="GKW2" s="873"/>
      <c r="GKX2" s="873"/>
      <c r="GKY2" s="873"/>
      <c r="GKZ2" s="873"/>
      <c r="GLA2" s="873"/>
      <c r="GLB2" s="873"/>
      <c r="GLC2" s="873"/>
      <c r="GLD2" s="873"/>
      <c r="GLE2" s="873"/>
      <c r="GLF2" s="873"/>
      <c r="GLG2" s="873"/>
      <c r="GLH2" s="873"/>
      <c r="GLI2" s="873"/>
      <c r="GLJ2" s="873"/>
      <c r="GLK2" s="873"/>
      <c r="GLL2" s="873"/>
      <c r="GLM2" s="873"/>
      <c r="GLN2" s="873"/>
      <c r="GLO2" s="873"/>
      <c r="GLP2" s="873"/>
      <c r="GLQ2" s="873"/>
      <c r="GLR2" s="873"/>
      <c r="GLS2" s="873"/>
      <c r="GLT2" s="873"/>
      <c r="GLU2" s="873"/>
      <c r="GLV2" s="873"/>
      <c r="GLW2" s="873"/>
      <c r="GLX2" s="873"/>
      <c r="GLY2" s="873"/>
      <c r="GLZ2" s="873"/>
      <c r="GMA2" s="873"/>
      <c r="GMB2" s="873"/>
      <c r="GMC2" s="873"/>
      <c r="GMD2" s="873"/>
      <c r="GME2" s="873"/>
      <c r="GMF2" s="873"/>
      <c r="GMG2" s="873"/>
      <c r="GMH2" s="873"/>
      <c r="GMI2" s="873"/>
      <c r="GMJ2" s="873"/>
      <c r="GMK2" s="873"/>
      <c r="GML2" s="873"/>
      <c r="GMM2" s="873"/>
      <c r="GMN2" s="873"/>
      <c r="GMO2" s="873"/>
      <c r="GMP2" s="873"/>
      <c r="GMQ2" s="873"/>
      <c r="GMR2" s="873"/>
      <c r="GMS2" s="873"/>
      <c r="GMT2" s="873"/>
      <c r="GMU2" s="873"/>
      <c r="GMV2" s="873"/>
      <c r="GMW2" s="873"/>
      <c r="GMX2" s="873"/>
      <c r="GMY2" s="873"/>
      <c r="GMZ2" s="873"/>
      <c r="GNA2" s="873"/>
      <c r="GNB2" s="873"/>
      <c r="GNC2" s="873"/>
      <c r="GND2" s="873"/>
      <c r="GNE2" s="873"/>
      <c r="GNF2" s="873"/>
      <c r="GNG2" s="873"/>
      <c r="GNH2" s="873"/>
      <c r="GNI2" s="873"/>
      <c r="GNJ2" s="873"/>
      <c r="GNK2" s="873"/>
      <c r="GNL2" s="873"/>
      <c r="GNM2" s="873"/>
      <c r="GNN2" s="873"/>
      <c r="GNO2" s="873"/>
      <c r="GNP2" s="873"/>
      <c r="GNQ2" s="873"/>
      <c r="GNR2" s="873"/>
      <c r="GNS2" s="873"/>
      <c r="GNT2" s="873"/>
      <c r="GNU2" s="873"/>
      <c r="GNV2" s="873"/>
      <c r="GNW2" s="873"/>
      <c r="GNX2" s="873"/>
      <c r="GNY2" s="873"/>
      <c r="GNZ2" s="873"/>
      <c r="GOA2" s="873"/>
      <c r="GOB2" s="873"/>
      <c r="GOC2" s="873"/>
      <c r="GOD2" s="873"/>
      <c r="GOE2" s="873"/>
      <c r="GOF2" s="873"/>
      <c r="GOG2" s="873"/>
      <c r="GOH2" s="873"/>
      <c r="GOI2" s="873"/>
      <c r="GOJ2" s="873"/>
      <c r="GOK2" s="873"/>
      <c r="GOL2" s="873"/>
      <c r="GOM2" s="873"/>
      <c r="GON2" s="873"/>
      <c r="GOO2" s="873"/>
      <c r="GOP2" s="873"/>
      <c r="GOQ2" s="873"/>
      <c r="GOR2" s="873"/>
      <c r="GOS2" s="873"/>
      <c r="GOT2" s="873"/>
      <c r="GOU2" s="873"/>
      <c r="GOV2" s="873"/>
      <c r="GOW2" s="873"/>
      <c r="GOX2" s="873"/>
      <c r="GOY2" s="873"/>
      <c r="GOZ2" s="873"/>
      <c r="GPA2" s="873"/>
      <c r="GPB2" s="873"/>
      <c r="GPC2" s="873"/>
      <c r="GPD2" s="873"/>
      <c r="GPE2" s="873"/>
      <c r="GPF2" s="873"/>
      <c r="GPG2" s="873"/>
      <c r="GPH2" s="873"/>
      <c r="GPI2" s="873"/>
      <c r="GPJ2" s="873"/>
      <c r="GPK2" s="873"/>
      <c r="GPL2" s="873"/>
      <c r="GPM2" s="873"/>
      <c r="GPN2" s="873"/>
      <c r="GPO2" s="873"/>
      <c r="GPP2" s="873"/>
      <c r="GPQ2" s="873"/>
      <c r="GPR2" s="873"/>
      <c r="GPS2" s="873"/>
      <c r="GPT2" s="873"/>
      <c r="GPU2" s="873"/>
      <c r="GPV2" s="873"/>
      <c r="GPW2" s="873"/>
      <c r="GPX2" s="873"/>
      <c r="GPY2" s="873"/>
      <c r="GPZ2" s="873"/>
      <c r="GQA2" s="873"/>
      <c r="GQB2" s="873"/>
      <c r="GQC2" s="873"/>
      <c r="GQD2" s="873"/>
      <c r="GQE2" s="873"/>
      <c r="GQF2" s="873"/>
      <c r="GQG2" s="873"/>
      <c r="GQH2" s="873"/>
      <c r="GQI2" s="873"/>
      <c r="GQJ2" s="873"/>
      <c r="GQK2" s="873"/>
      <c r="GQL2" s="873"/>
      <c r="GQM2" s="873"/>
      <c r="GQN2" s="873"/>
      <c r="GQO2" s="873"/>
      <c r="GQP2" s="873"/>
      <c r="GQQ2" s="873"/>
      <c r="GQR2" s="873"/>
      <c r="GQS2" s="873"/>
      <c r="GQT2" s="873"/>
      <c r="GQU2" s="873"/>
      <c r="GQV2" s="873"/>
      <c r="GQW2" s="873"/>
      <c r="GQX2" s="873"/>
      <c r="GQY2" s="873"/>
      <c r="GQZ2" s="873"/>
      <c r="GRA2" s="873"/>
      <c r="GRB2" s="873"/>
      <c r="GRC2" s="873"/>
      <c r="GRD2" s="873"/>
      <c r="GRE2" s="873"/>
      <c r="GRF2" s="873"/>
      <c r="GRG2" s="873"/>
      <c r="GRH2" s="873"/>
      <c r="GRI2" s="873"/>
      <c r="GRJ2" s="873"/>
      <c r="GRK2" s="873"/>
      <c r="GRL2" s="873"/>
      <c r="GRM2" s="873"/>
      <c r="GRN2" s="873"/>
      <c r="GRO2" s="873"/>
      <c r="GRP2" s="873"/>
      <c r="GRQ2" s="873"/>
      <c r="GRR2" s="873"/>
      <c r="GRS2" s="873"/>
      <c r="GRT2" s="873"/>
      <c r="GRU2" s="873"/>
      <c r="GRV2" s="873"/>
      <c r="GRW2" s="873"/>
      <c r="GRX2" s="873"/>
      <c r="GRY2" s="873"/>
      <c r="GRZ2" s="873"/>
      <c r="GSA2" s="873"/>
      <c r="GSB2" s="873"/>
      <c r="GSC2" s="873"/>
      <c r="GSD2" s="873"/>
      <c r="GSE2" s="873"/>
      <c r="GSF2" s="873"/>
      <c r="GSG2" s="873"/>
      <c r="GSH2" s="873"/>
      <c r="GSI2" s="873"/>
      <c r="GSJ2" s="873"/>
      <c r="GSK2" s="873"/>
      <c r="GSL2" s="873"/>
      <c r="GSM2" s="873"/>
      <c r="GSN2" s="873"/>
      <c r="GSO2" s="873"/>
      <c r="GSP2" s="873"/>
      <c r="GSQ2" s="873"/>
      <c r="GSR2" s="873"/>
      <c r="GSS2" s="873"/>
      <c r="GST2" s="873"/>
      <c r="GSU2" s="873"/>
      <c r="GSV2" s="873"/>
      <c r="GSW2" s="873"/>
      <c r="GSX2" s="873"/>
      <c r="GSY2" s="873"/>
      <c r="GSZ2" s="873"/>
      <c r="GTA2" s="873"/>
      <c r="GTB2" s="873"/>
      <c r="GTC2" s="873"/>
      <c r="GTD2" s="873"/>
      <c r="GTE2" s="873"/>
      <c r="GTF2" s="873"/>
      <c r="GTG2" s="873"/>
      <c r="GTH2" s="873"/>
      <c r="GTI2" s="873"/>
      <c r="GTJ2" s="873"/>
      <c r="GTK2" s="873"/>
      <c r="GTL2" s="873"/>
      <c r="GTM2" s="873"/>
      <c r="GTN2" s="873"/>
      <c r="GTO2" s="873"/>
      <c r="GTP2" s="873"/>
      <c r="GTQ2" s="873"/>
      <c r="GTR2" s="873"/>
      <c r="GTS2" s="873"/>
      <c r="GTT2" s="873"/>
      <c r="GTU2" s="873"/>
      <c r="GTV2" s="873"/>
      <c r="GTW2" s="873"/>
      <c r="GTX2" s="873"/>
      <c r="GTY2" s="873"/>
      <c r="GTZ2" s="873"/>
      <c r="GUA2" s="873"/>
      <c r="GUB2" s="873"/>
      <c r="GUC2" s="873"/>
      <c r="GUD2" s="873"/>
      <c r="GUE2" s="873"/>
      <c r="GUF2" s="873"/>
      <c r="GUG2" s="873"/>
      <c r="GUH2" s="873"/>
      <c r="GUI2" s="873"/>
      <c r="GUJ2" s="873"/>
      <c r="GUK2" s="873"/>
      <c r="GUL2" s="873"/>
      <c r="GUM2" s="873"/>
      <c r="GUN2" s="873"/>
      <c r="GUO2" s="873"/>
      <c r="GUP2" s="873"/>
      <c r="GUQ2" s="873"/>
      <c r="GUR2" s="873"/>
      <c r="GUS2" s="873"/>
      <c r="GUT2" s="873"/>
      <c r="GUU2" s="873"/>
      <c r="GUV2" s="873"/>
      <c r="GUW2" s="873"/>
      <c r="GUX2" s="873"/>
      <c r="GUY2" s="873"/>
      <c r="GUZ2" s="873"/>
      <c r="GVA2" s="873"/>
      <c r="GVB2" s="873"/>
      <c r="GVC2" s="873"/>
      <c r="GVD2" s="873"/>
      <c r="GVE2" s="873"/>
      <c r="GVF2" s="873"/>
      <c r="GVG2" s="873"/>
      <c r="GVH2" s="873"/>
      <c r="GVI2" s="873"/>
      <c r="GVJ2" s="873"/>
      <c r="GVK2" s="873"/>
      <c r="GVL2" s="873"/>
      <c r="GVM2" s="873"/>
      <c r="GVN2" s="873"/>
      <c r="GVO2" s="873"/>
      <c r="GVP2" s="873"/>
      <c r="GVQ2" s="873"/>
      <c r="GVR2" s="873"/>
      <c r="GVS2" s="873"/>
      <c r="GVT2" s="873"/>
      <c r="GVU2" s="873"/>
      <c r="GVV2" s="873"/>
      <c r="GVW2" s="873"/>
      <c r="GVX2" s="873"/>
      <c r="GVY2" s="873"/>
      <c r="GVZ2" s="873"/>
      <c r="GWA2" s="873"/>
      <c r="GWB2" s="873"/>
      <c r="GWC2" s="873"/>
      <c r="GWD2" s="873"/>
      <c r="GWE2" s="873"/>
      <c r="GWF2" s="873"/>
      <c r="GWG2" s="873"/>
      <c r="GWH2" s="873"/>
      <c r="GWI2" s="873"/>
      <c r="GWJ2" s="873"/>
      <c r="GWK2" s="873"/>
      <c r="GWL2" s="873"/>
      <c r="GWM2" s="873"/>
      <c r="GWN2" s="873"/>
      <c r="GWO2" s="873"/>
      <c r="GWP2" s="873"/>
      <c r="GWQ2" s="873"/>
      <c r="GWR2" s="873"/>
      <c r="GWS2" s="873"/>
      <c r="GWT2" s="873"/>
      <c r="GWU2" s="873"/>
      <c r="GWV2" s="873"/>
      <c r="GWW2" s="873"/>
      <c r="GWX2" s="873"/>
      <c r="GWY2" s="873"/>
      <c r="GWZ2" s="873"/>
      <c r="GXA2" s="873"/>
      <c r="GXB2" s="873"/>
      <c r="GXC2" s="873"/>
      <c r="GXD2" s="873"/>
      <c r="GXE2" s="873"/>
      <c r="GXF2" s="873"/>
      <c r="GXG2" s="873"/>
      <c r="GXH2" s="873"/>
      <c r="GXI2" s="873"/>
      <c r="GXJ2" s="873"/>
      <c r="GXK2" s="873"/>
      <c r="GXL2" s="873"/>
      <c r="GXM2" s="873"/>
      <c r="GXN2" s="873"/>
      <c r="GXO2" s="873"/>
      <c r="GXP2" s="873"/>
      <c r="GXQ2" s="873"/>
      <c r="GXR2" s="873"/>
      <c r="GXS2" s="873"/>
      <c r="GXT2" s="873"/>
      <c r="GXU2" s="873"/>
      <c r="GXV2" s="873"/>
      <c r="GXW2" s="873"/>
      <c r="GXX2" s="873"/>
      <c r="GXY2" s="873"/>
      <c r="GXZ2" s="873"/>
      <c r="GYA2" s="873"/>
      <c r="GYB2" s="873"/>
      <c r="GYC2" s="873"/>
      <c r="GYD2" s="873"/>
      <c r="GYE2" s="873"/>
      <c r="GYF2" s="873"/>
      <c r="GYG2" s="873"/>
      <c r="GYH2" s="873"/>
      <c r="GYI2" s="873"/>
      <c r="GYJ2" s="873"/>
      <c r="GYK2" s="873"/>
      <c r="GYL2" s="873"/>
      <c r="GYM2" s="873"/>
      <c r="GYN2" s="873"/>
      <c r="GYO2" s="873"/>
      <c r="GYP2" s="873"/>
      <c r="GYQ2" s="873"/>
      <c r="GYR2" s="873"/>
      <c r="GYS2" s="873"/>
      <c r="GYT2" s="873"/>
      <c r="GYU2" s="873"/>
      <c r="GYV2" s="873"/>
      <c r="GYW2" s="873"/>
      <c r="GYX2" s="873"/>
      <c r="GYY2" s="873"/>
      <c r="GYZ2" s="873"/>
      <c r="GZA2" s="873"/>
      <c r="GZB2" s="873"/>
      <c r="GZC2" s="873"/>
      <c r="GZD2" s="873"/>
      <c r="GZE2" s="873"/>
      <c r="GZF2" s="873"/>
      <c r="GZG2" s="873"/>
      <c r="GZH2" s="873"/>
      <c r="GZI2" s="873"/>
      <c r="GZJ2" s="873"/>
      <c r="GZK2" s="873"/>
      <c r="GZL2" s="873"/>
      <c r="GZM2" s="873"/>
      <c r="GZN2" s="873"/>
      <c r="GZO2" s="873"/>
      <c r="GZP2" s="873"/>
      <c r="GZQ2" s="873"/>
      <c r="GZR2" s="873"/>
      <c r="GZS2" s="873"/>
      <c r="GZT2" s="873"/>
      <c r="GZU2" s="873"/>
      <c r="GZV2" s="873"/>
      <c r="GZW2" s="873"/>
      <c r="GZX2" s="873"/>
      <c r="GZY2" s="873"/>
      <c r="GZZ2" s="873"/>
      <c r="HAA2" s="873"/>
      <c r="HAB2" s="873"/>
      <c r="HAC2" s="873"/>
      <c r="HAD2" s="873"/>
      <c r="HAE2" s="873"/>
      <c r="HAF2" s="873"/>
      <c r="HAG2" s="873"/>
      <c r="HAH2" s="873"/>
      <c r="HAI2" s="873"/>
      <c r="HAJ2" s="873"/>
      <c r="HAK2" s="873"/>
      <c r="HAL2" s="873"/>
      <c r="HAM2" s="873"/>
      <c r="HAN2" s="873"/>
      <c r="HAO2" s="873"/>
      <c r="HAP2" s="873"/>
      <c r="HAQ2" s="873"/>
      <c r="HAR2" s="873"/>
      <c r="HAS2" s="873"/>
      <c r="HAT2" s="873"/>
      <c r="HAU2" s="873"/>
      <c r="HAV2" s="873"/>
      <c r="HAW2" s="873"/>
      <c r="HAX2" s="873"/>
      <c r="HAY2" s="873"/>
      <c r="HAZ2" s="873"/>
      <c r="HBA2" s="873"/>
      <c r="HBB2" s="873"/>
      <c r="HBC2" s="873"/>
      <c r="HBD2" s="873"/>
      <c r="HBE2" s="873"/>
      <c r="HBF2" s="873"/>
      <c r="HBG2" s="873"/>
      <c r="HBH2" s="873"/>
      <c r="HBI2" s="873"/>
      <c r="HBJ2" s="873"/>
      <c r="HBK2" s="873"/>
      <c r="HBL2" s="873"/>
      <c r="HBM2" s="873"/>
      <c r="HBN2" s="873"/>
      <c r="HBO2" s="873"/>
      <c r="HBP2" s="873"/>
      <c r="HBQ2" s="873"/>
      <c r="HBR2" s="873"/>
      <c r="HBS2" s="873"/>
      <c r="HBT2" s="873"/>
      <c r="HBU2" s="873"/>
      <c r="HBV2" s="873"/>
      <c r="HBW2" s="873"/>
      <c r="HBX2" s="873"/>
      <c r="HBY2" s="873"/>
      <c r="HBZ2" s="873"/>
      <c r="HCA2" s="873"/>
      <c r="HCB2" s="873"/>
      <c r="HCC2" s="873"/>
      <c r="HCD2" s="873"/>
      <c r="HCE2" s="873"/>
      <c r="HCF2" s="873"/>
      <c r="HCG2" s="873"/>
      <c r="HCH2" s="873"/>
      <c r="HCI2" s="873"/>
      <c r="HCJ2" s="873"/>
      <c r="HCK2" s="873"/>
      <c r="HCL2" s="873"/>
      <c r="HCM2" s="873"/>
      <c r="HCN2" s="873"/>
      <c r="HCO2" s="873"/>
      <c r="HCP2" s="873"/>
      <c r="HCQ2" s="873"/>
      <c r="HCR2" s="873"/>
      <c r="HCS2" s="873"/>
      <c r="HCT2" s="873"/>
      <c r="HCU2" s="873"/>
      <c r="HCV2" s="873"/>
      <c r="HCW2" s="873"/>
      <c r="HCX2" s="873"/>
      <c r="HCY2" s="873"/>
      <c r="HCZ2" s="873"/>
      <c r="HDA2" s="873"/>
      <c r="HDB2" s="873"/>
      <c r="HDC2" s="873"/>
      <c r="HDD2" s="873"/>
      <c r="HDE2" s="873"/>
      <c r="HDF2" s="873"/>
      <c r="HDG2" s="873"/>
      <c r="HDH2" s="873"/>
      <c r="HDI2" s="873"/>
      <c r="HDJ2" s="873"/>
      <c r="HDK2" s="873"/>
      <c r="HDL2" s="873"/>
      <c r="HDM2" s="873"/>
      <c r="HDN2" s="873"/>
      <c r="HDO2" s="873"/>
      <c r="HDP2" s="873"/>
      <c r="HDQ2" s="873"/>
      <c r="HDR2" s="873"/>
      <c r="HDS2" s="873"/>
      <c r="HDT2" s="873"/>
      <c r="HDU2" s="873"/>
      <c r="HDV2" s="873"/>
      <c r="HDW2" s="873"/>
      <c r="HDX2" s="873"/>
      <c r="HDY2" s="873"/>
      <c r="HDZ2" s="873"/>
      <c r="HEA2" s="873"/>
      <c r="HEB2" s="873"/>
      <c r="HEC2" s="873"/>
      <c r="HED2" s="873"/>
      <c r="HEE2" s="873"/>
      <c r="HEF2" s="873"/>
      <c r="HEG2" s="873"/>
      <c r="HEH2" s="873"/>
      <c r="HEI2" s="873"/>
      <c r="HEJ2" s="873"/>
      <c r="HEK2" s="873"/>
      <c r="HEL2" s="873"/>
      <c r="HEM2" s="873"/>
      <c r="HEN2" s="873"/>
      <c r="HEO2" s="873"/>
      <c r="HEP2" s="873"/>
      <c r="HEQ2" s="873"/>
      <c r="HER2" s="873"/>
      <c r="HES2" s="873"/>
      <c r="HET2" s="873"/>
      <c r="HEU2" s="873"/>
      <c r="HEV2" s="873"/>
      <c r="HEW2" s="873"/>
      <c r="HEX2" s="873"/>
      <c r="HEY2" s="873"/>
      <c r="HEZ2" s="873"/>
      <c r="HFA2" s="873"/>
      <c r="HFB2" s="873"/>
      <c r="HFC2" s="873"/>
      <c r="HFD2" s="873"/>
      <c r="HFE2" s="873"/>
      <c r="HFF2" s="873"/>
      <c r="HFG2" s="873"/>
      <c r="HFH2" s="873"/>
      <c r="HFI2" s="873"/>
      <c r="HFJ2" s="873"/>
      <c r="HFK2" s="873"/>
      <c r="HFL2" s="873"/>
      <c r="HFM2" s="873"/>
      <c r="HFN2" s="873"/>
      <c r="HFO2" s="873"/>
      <c r="HFP2" s="873"/>
      <c r="HFQ2" s="873"/>
      <c r="HFR2" s="873"/>
      <c r="HFS2" s="873"/>
      <c r="HFT2" s="873"/>
      <c r="HFU2" s="873"/>
      <c r="HFV2" s="873"/>
      <c r="HFW2" s="873"/>
      <c r="HFX2" s="873"/>
      <c r="HFY2" s="873"/>
      <c r="HFZ2" s="873"/>
      <c r="HGA2" s="873"/>
      <c r="HGB2" s="873"/>
      <c r="HGC2" s="873"/>
      <c r="HGD2" s="873"/>
      <c r="HGE2" s="873"/>
      <c r="HGF2" s="873"/>
      <c r="HGG2" s="873"/>
      <c r="HGH2" s="873"/>
      <c r="HGI2" s="873"/>
      <c r="HGJ2" s="873"/>
      <c r="HGK2" s="873"/>
      <c r="HGL2" s="873"/>
      <c r="HGM2" s="873"/>
      <c r="HGN2" s="873"/>
      <c r="HGO2" s="873"/>
      <c r="HGP2" s="873"/>
      <c r="HGQ2" s="873"/>
      <c r="HGR2" s="873"/>
      <c r="HGS2" s="873"/>
      <c r="HGT2" s="873"/>
      <c r="HGU2" s="873"/>
      <c r="HGV2" s="873"/>
      <c r="HGW2" s="873"/>
      <c r="HGX2" s="873"/>
      <c r="HGY2" s="873"/>
      <c r="HGZ2" s="873"/>
      <c r="HHA2" s="873"/>
      <c r="HHB2" s="873"/>
      <c r="HHC2" s="873"/>
      <c r="HHD2" s="873"/>
      <c r="HHE2" s="873"/>
      <c r="HHF2" s="873"/>
      <c r="HHG2" s="873"/>
      <c r="HHH2" s="873"/>
      <c r="HHI2" s="873"/>
      <c r="HHJ2" s="873"/>
      <c r="HHK2" s="873"/>
      <c r="HHL2" s="873"/>
      <c r="HHM2" s="873"/>
      <c r="HHN2" s="873"/>
      <c r="HHO2" s="873"/>
      <c r="HHP2" s="873"/>
      <c r="HHQ2" s="873"/>
      <c r="HHR2" s="873"/>
      <c r="HHS2" s="873"/>
      <c r="HHT2" s="873"/>
      <c r="HHU2" s="873"/>
      <c r="HHV2" s="873"/>
      <c r="HHW2" s="873"/>
      <c r="HHX2" s="873"/>
      <c r="HHY2" s="873"/>
      <c r="HHZ2" s="873"/>
      <c r="HIA2" s="873"/>
      <c r="HIB2" s="873"/>
      <c r="HIC2" s="873"/>
      <c r="HID2" s="873"/>
      <c r="HIE2" s="873"/>
      <c r="HIF2" s="873"/>
      <c r="HIG2" s="873"/>
      <c r="HIH2" s="873"/>
      <c r="HII2" s="873"/>
      <c r="HIJ2" s="873"/>
      <c r="HIK2" s="873"/>
      <c r="HIL2" s="873"/>
      <c r="HIM2" s="873"/>
      <c r="HIN2" s="873"/>
      <c r="HIO2" s="873"/>
      <c r="HIP2" s="873"/>
      <c r="HIQ2" s="873"/>
      <c r="HIR2" s="873"/>
      <c r="HIS2" s="873"/>
      <c r="HIT2" s="873"/>
      <c r="HIU2" s="873"/>
      <c r="HIV2" s="873"/>
      <c r="HIW2" s="873"/>
      <c r="HIX2" s="873"/>
      <c r="HIY2" s="873"/>
      <c r="HIZ2" s="873"/>
      <c r="HJA2" s="873"/>
      <c r="HJB2" s="873"/>
      <c r="HJC2" s="873"/>
      <c r="HJD2" s="873"/>
      <c r="HJE2" s="873"/>
      <c r="HJF2" s="873"/>
      <c r="HJG2" s="873"/>
      <c r="HJH2" s="873"/>
      <c r="HJI2" s="873"/>
      <c r="HJJ2" s="873"/>
      <c r="HJK2" s="873"/>
      <c r="HJL2" s="873"/>
      <c r="HJM2" s="873"/>
      <c r="HJN2" s="873"/>
      <c r="HJO2" s="873"/>
      <c r="HJP2" s="873"/>
      <c r="HJQ2" s="873"/>
      <c r="HJR2" s="873"/>
      <c r="HJS2" s="873"/>
      <c r="HJT2" s="873"/>
      <c r="HJU2" s="873"/>
      <c r="HJV2" s="873"/>
      <c r="HJW2" s="873"/>
      <c r="HJX2" s="873"/>
      <c r="HJY2" s="873"/>
      <c r="HJZ2" s="873"/>
      <c r="HKA2" s="873"/>
      <c r="HKB2" s="873"/>
      <c r="HKC2" s="873"/>
      <c r="HKD2" s="873"/>
      <c r="HKE2" s="873"/>
      <c r="HKF2" s="873"/>
      <c r="HKG2" s="873"/>
      <c r="HKH2" s="873"/>
      <c r="HKI2" s="873"/>
      <c r="HKJ2" s="873"/>
      <c r="HKK2" s="873"/>
      <c r="HKL2" s="873"/>
      <c r="HKM2" s="873"/>
      <c r="HKN2" s="873"/>
      <c r="HKO2" s="873"/>
      <c r="HKP2" s="873"/>
      <c r="HKQ2" s="873"/>
      <c r="HKR2" s="873"/>
      <c r="HKS2" s="873"/>
      <c r="HKT2" s="873"/>
      <c r="HKU2" s="873"/>
      <c r="HKV2" s="873"/>
      <c r="HKW2" s="873"/>
      <c r="HKX2" s="873"/>
      <c r="HKY2" s="873"/>
      <c r="HKZ2" s="873"/>
      <c r="HLA2" s="873"/>
      <c r="HLB2" s="873"/>
      <c r="HLC2" s="873"/>
      <c r="HLD2" s="873"/>
      <c r="HLE2" s="873"/>
      <c r="HLF2" s="873"/>
      <c r="HLG2" s="873"/>
      <c r="HLH2" s="873"/>
      <c r="HLI2" s="873"/>
      <c r="HLJ2" s="873"/>
      <c r="HLK2" s="873"/>
      <c r="HLL2" s="873"/>
      <c r="HLM2" s="873"/>
      <c r="HLN2" s="873"/>
      <c r="HLO2" s="873"/>
      <c r="HLP2" s="873"/>
      <c r="HLQ2" s="873"/>
      <c r="HLR2" s="873"/>
      <c r="HLS2" s="873"/>
      <c r="HLT2" s="873"/>
      <c r="HLU2" s="873"/>
      <c r="HLV2" s="873"/>
      <c r="HLW2" s="873"/>
      <c r="HLX2" s="873"/>
      <c r="HLY2" s="873"/>
      <c r="HLZ2" s="873"/>
      <c r="HMA2" s="873"/>
      <c r="HMB2" s="873"/>
      <c r="HMC2" s="873"/>
      <c r="HMD2" s="873"/>
      <c r="HME2" s="873"/>
      <c r="HMF2" s="873"/>
      <c r="HMG2" s="873"/>
      <c r="HMH2" s="873"/>
      <c r="HMI2" s="873"/>
      <c r="HMJ2" s="873"/>
      <c r="HMK2" s="873"/>
      <c r="HML2" s="873"/>
      <c r="HMM2" s="873"/>
      <c r="HMN2" s="873"/>
      <c r="HMO2" s="873"/>
      <c r="HMP2" s="873"/>
      <c r="HMQ2" s="873"/>
      <c r="HMR2" s="873"/>
      <c r="HMS2" s="873"/>
      <c r="HMT2" s="873"/>
      <c r="HMU2" s="873"/>
      <c r="HMV2" s="873"/>
      <c r="HMW2" s="873"/>
      <c r="HMX2" s="873"/>
      <c r="HMY2" s="873"/>
      <c r="HMZ2" s="873"/>
      <c r="HNA2" s="873"/>
      <c r="HNB2" s="873"/>
      <c r="HNC2" s="873"/>
      <c r="HND2" s="873"/>
      <c r="HNE2" s="873"/>
      <c r="HNF2" s="873"/>
      <c r="HNG2" s="873"/>
      <c r="HNH2" s="873"/>
      <c r="HNI2" s="873"/>
      <c r="HNJ2" s="873"/>
      <c r="HNK2" s="873"/>
      <c r="HNL2" s="873"/>
      <c r="HNM2" s="873"/>
      <c r="HNN2" s="873"/>
      <c r="HNO2" s="873"/>
      <c r="HNP2" s="873"/>
      <c r="HNQ2" s="873"/>
      <c r="HNR2" s="873"/>
      <c r="HNS2" s="873"/>
      <c r="HNT2" s="873"/>
      <c r="HNU2" s="873"/>
      <c r="HNV2" s="873"/>
      <c r="HNW2" s="873"/>
      <c r="HNX2" s="873"/>
      <c r="HNY2" s="873"/>
      <c r="HNZ2" s="873"/>
      <c r="HOA2" s="873"/>
      <c r="HOB2" s="873"/>
      <c r="HOC2" s="873"/>
      <c r="HOD2" s="873"/>
      <c r="HOE2" s="873"/>
      <c r="HOF2" s="873"/>
      <c r="HOG2" s="873"/>
      <c r="HOH2" s="873"/>
      <c r="HOI2" s="873"/>
      <c r="HOJ2" s="873"/>
      <c r="HOK2" s="873"/>
      <c r="HOL2" s="873"/>
      <c r="HOM2" s="873"/>
      <c r="HON2" s="873"/>
      <c r="HOO2" s="873"/>
      <c r="HOP2" s="873"/>
      <c r="HOQ2" s="873"/>
      <c r="HOR2" s="873"/>
      <c r="HOS2" s="873"/>
      <c r="HOT2" s="873"/>
      <c r="HOU2" s="873"/>
      <c r="HOV2" s="873"/>
      <c r="HOW2" s="873"/>
      <c r="HOX2" s="873"/>
      <c r="HOY2" s="873"/>
      <c r="HOZ2" s="873"/>
      <c r="HPA2" s="873"/>
      <c r="HPB2" s="873"/>
      <c r="HPC2" s="873"/>
      <c r="HPD2" s="873"/>
      <c r="HPE2" s="873"/>
      <c r="HPF2" s="873"/>
      <c r="HPG2" s="873"/>
      <c r="HPH2" s="873"/>
      <c r="HPI2" s="873"/>
      <c r="HPJ2" s="873"/>
      <c r="HPK2" s="873"/>
      <c r="HPL2" s="873"/>
      <c r="HPM2" s="873"/>
      <c r="HPN2" s="873"/>
      <c r="HPO2" s="873"/>
      <c r="HPP2" s="873"/>
      <c r="HPQ2" s="873"/>
      <c r="HPR2" s="873"/>
      <c r="HPS2" s="873"/>
      <c r="HPT2" s="873"/>
      <c r="HPU2" s="873"/>
      <c r="HPV2" s="873"/>
      <c r="HPW2" s="873"/>
      <c r="HPX2" s="873"/>
      <c r="HPY2" s="873"/>
      <c r="HPZ2" s="873"/>
      <c r="HQA2" s="873"/>
      <c r="HQB2" s="873"/>
      <c r="HQC2" s="873"/>
      <c r="HQD2" s="873"/>
      <c r="HQE2" s="873"/>
      <c r="HQF2" s="873"/>
      <c r="HQG2" s="873"/>
      <c r="HQH2" s="873"/>
      <c r="HQI2" s="873"/>
      <c r="HQJ2" s="873"/>
      <c r="HQK2" s="873"/>
      <c r="HQL2" s="873"/>
      <c r="HQM2" s="873"/>
      <c r="HQN2" s="873"/>
      <c r="HQO2" s="873"/>
      <c r="HQP2" s="873"/>
      <c r="HQQ2" s="873"/>
      <c r="HQR2" s="873"/>
      <c r="HQS2" s="873"/>
      <c r="HQT2" s="873"/>
      <c r="HQU2" s="873"/>
      <c r="HQV2" s="873"/>
      <c r="HQW2" s="873"/>
      <c r="HQX2" s="873"/>
      <c r="HQY2" s="873"/>
      <c r="HQZ2" s="873"/>
      <c r="HRA2" s="873"/>
      <c r="HRB2" s="873"/>
      <c r="HRC2" s="873"/>
      <c r="HRD2" s="873"/>
      <c r="HRE2" s="873"/>
      <c r="HRF2" s="873"/>
      <c r="HRG2" s="873"/>
      <c r="HRH2" s="873"/>
      <c r="HRI2" s="873"/>
      <c r="HRJ2" s="873"/>
      <c r="HRK2" s="873"/>
      <c r="HRL2" s="873"/>
      <c r="HRM2" s="873"/>
      <c r="HRN2" s="873"/>
      <c r="HRO2" s="873"/>
      <c r="HRP2" s="873"/>
      <c r="HRQ2" s="873"/>
      <c r="HRR2" s="873"/>
      <c r="HRS2" s="873"/>
      <c r="HRT2" s="873"/>
      <c r="HRU2" s="873"/>
      <c r="HRV2" s="873"/>
      <c r="HRW2" s="873"/>
      <c r="HRX2" s="873"/>
      <c r="HRY2" s="873"/>
      <c r="HRZ2" s="873"/>
      <c r="HSA2" s="873"/>
      <c r="HSB2" s="873"/>
      <c r="HSC2" s="873"/>
      <c r="HSD2" s="873"/>
      <c r="HSE2" s="873"/>
      <c r="HSF2" s="873"/>
      <c r="HSG2" s="873"/>
      <c r="HSH2" s="873"/>
      <c r="HSI2" s="873"/>
      <c r="HSJ2" s="873"/>
      <c r="HSK2" s="873"/>
      <c r="HSL2" s="873"/>
      <c r="HSM2" s="873"/>
      <c r="HSN2" s="873"/>
      <c r="HSO2" s="873"/>
      <c r="HSP2" s="873"/>
      <c r="HSQ2" s="873"/>
      <c r="HSR2" s="873"/>
      <c r="HSS2" s="873"/>
      <c r="HST2" s="873"/>
      <c r="HSU2" s="873"/>
      <c r="HSV2" s="873"/>
      <c r="HSW2" s="873"/>
      <c r="HSX2" s="873"/>
      <c r="HSY2" s="873"/>
      <c r="HSZ2" s="873"/>
      <c r="HTA2" s="873"/>
      <c r="HTB2" s="873"/>
      <c r="HTC2" s="873"/>
      <c r="HTD2" s="873"/>
      <c r="HTE2" s="873"/>
      <c r="HTF2" s="873"/>
      <c r="HTG2" s="873"/>
      <c r="HTH2" s="873"/>
      <c r="HTI2" s="873"/>
      <c r="HTJ2" s="873"/>
      <c r="HTK2" s="873"/>
      <c r="HTL2" s="873"/>
      <c r="HTM2" s="873"/>
      <c r="HTN2" s="873"/>
      <c r="HTO2" s="873"/>
      <c r="HTP2" s="873"/>
      <c r="HTQ2" s="873"/>
      <c r="HTR2" s="873"/>
      <c r="HTS2" s="873"/>
      <c r="HTT2" s="873"/>
      <c r="HTU2" s="873"/>
      <c r="HTV2" s="873"/>
      <c r="HTW2" s="873"/>
      <c r="HTX2" s="873"/>
      <c r="HTY2" s="873"/>
      <c r="HTZ2" s="873"/>
      <c r="HUA2" s="873"/>
      <c r="HUB2" s="873"/>
      <c r="HUC2" s="873"/>
      <c r="HUD2" s="873"/>
      <c r="HUE2" s="873"/>
      <c r="HUF2" s="873"/>
      <c r="HUG2" s="873"/>
      <c r="HUH2" s="873"/>
      <c r="HUI2" s="873"/>
      <c r="HUJ2" s="873"/>
      <c r="HUK2" s="873"/>
      <c r="HUL2" s="873"/>
      <c r="HUM2" s="873"/>
      <c r="HUN2" s="873"/>
      <c r="HUO2" s="873"/>
      <c r="HUP2" s="873"/>
      <c r="HUQ2" s="873"/>
      <c r="HUR2" s="873"/>
      <c r="HUS2" s="873"/>
      <c r="HUT2" s="873"/>
      <c r="HUU2" s="873"/>
      <c r="HUV2" s="873"/>
      <c r="HUW2" s="873"/>
      <c r="HUX2" s="873"/>
      <c r="HUY2" s="873"/>
      <c r="HUZ2" s="873"/>
      <c r="HVA2" s="873"/>
      <c r="HVB2" s="873"/>
      <c r="HVC2" s="873"/>
      <c r="HVD2" s="873"/>
      <c r="HVE2" s="873"/>
      <c r="HVF2" s="873"/>
      <c r="HVG2" s="873"/>
      <c r="HVH2" s="873"/>
      <c r="HVI2" s="873"/>
      <c r="HVJ2" s="873"/>
      <c r="HVK2" s="873"/>
      <c r="HVL2" s="873"/>
      <c r="HVM2" s="873"/>
      <c r="HVN2" s="873"/>
      <c r="HVO2" s="873"/>
      <c r="HVP2" s="873"/>
      <c r="HVQ2" s="873"/>
      <c r="HVR2" s="873"/>
      <c r="HVS2" s="873"/>
      <c r="HVT2" s="873"/>
      <c r="HVU2" s="873"/>
      <c r="HVV2" s="873"/>
      <c r="HVW2" s="873"/>
      <c r="HVX2" s="873"/>
      <c r="HVY2" s="873"/>
      <c r="HVZ2" s="873"/>
      <c r="HWA2" s="873"/>
      <c r="HWB2" s="873"/>
      <c r="HWC2" s="873"/>
      <c r="HWD2" s="873"/>
      <c r="HWE2" s="873"/>
      <c r="HWF2" s="873"/>
      <c r="HWG2" s="873"/>
      <c r="HWH2" s="873"/>
      <c r="HWI2" s="873"/>
      <c r="HWJ2" s="873"/>
      <c r="HWK2" s="873"/>
      <c r="HWL2" s="873"/>
      <c r="HWM2" s="873"/>
      <c r="HWN2" s="873"/>
      <c r="HWO2" s="873"/>
      <c r="HWP2" s="873"/>
      <c r="HWQ2" s="873"/>
      <c r="HWR2" s="873"/>
      <c r="HWS2" s="873"/>
      <c r="HWT2" s="873"/>
      <c r="HWU2" s="873"/>
      <c r="HWV2" s="873"/>
      <c r="HWW2" s="873"/>
      <c r="HWX2" s="873"/>
      <c r="HWY2" s="873"/>
      <c r="HWZ2" s="873"/>
      <c r="HXA2" s="873"/>
      <c r="HXB2" s="873"/>
      <c r="HXC2" s="873"/>
      <c r="HXD2" s="873"/>
      <c r="HXE2" s="873"/>
      <c r="HXF2" s="873"/>
      <c r="HXG2" s="873"/>
      <c r="HXH2" s="873"/>
      <c r="HXI2" s="873"/>
      <c r="HXJ2" s="873"/>
      <c r="HXK2" s="873"/>
      <c r="HXL2" s="873"/>
      <c r="HXM2" s="873"/>
      <c r="HXN2" s="873"/>
      <c r="HXO2" s="873"/>
      <c r="HXP2" s="873"/>
      <c r="HXQ2" s="873"/>
      <c r="HXR2" s="873"/>
      <c r="HXS2" s="873"/>
      <c r="HXT2" s="873"/>
      <c r="HXU2" s="873"/>
      <c r="HXV2" s="873"/>
      <c r="HXW2" s="873"/>
      <c r="HXX2" s="873"/>
      <c r="HXY2" s="873"/>
      <c r="HXZ2" s="873"/>
      <c r="HYA2" s="873"/>
      <c r="HYB2" s="873"/>
      <c r="HYC2" s="873"/>
      <c r="HYD2" s="873"/>
      <c r="HYE2" s="873"/>
      <c r="HYF2" s="873"/>
      <c r="HYG2" s="873"/>
      <c r="HYH2" s="873"/>
      <c r="HYI2" s="873"/>
      <c r="HYJ2" s="873"/>
      <c r="HYK2" s="873"/>
      <c r="HYL2" s="873"/>
      <c r="HYM2" s="873"/>
      <c r="HYN2" s="873"/>
      <c r="HYO2" s="873"/>
      <c r="HYP2" s="873"/>
      <c r="HYQ2" s="873"/>
      <c r="HYR2" s="873"/>
      <c r="HYS2" s="873"/>
      <c r="HYT2" s="873"/>
      <c r="HYU2" s="873"/>
      <c r="HYV2" s="873"/>
      <c r="HYW2" s="873"/>
      <c r="HYX2" s="873"/>
      <c r="HYY2" s="873"/>
      <c r="HYZ2" s="873"/>
      <c r="HZA2" s="873"/>
      <c r="HZB2" s="873"/>
      <c r="HZC2" s="873"/>
      <c r="HZD2" s="873"/>
      <c r="HZE2" s="873"/>
      <c r="HZF2" s="873"/>
      <c r="HZG2" s="873"/>
      <c r="HZH2" s="873"/>
      <c r="HZI2" s="873"/>
      <c r="HZJ2" s="873"/>
      <c r="HZK2" s="873"/>
      <c r="HZL2" s="873"/>
      <c r="HZM2" s="873"/>
      <c r="HZN2" s="873"/>
      <c r="HZO2" s="873"/>
      <c r="HZP2" s="873"/>
      <c r="HZQ2" s="873"/>
      <c r="HZR2" s="873"/>
      <c r="HZS2" s="873"/>
      <c r="HZT2" s="873"/>
      <c r="HZU2" s="873"/>
      <c r="HZV2" s="873"/>
      <c r="HZW2" s="873"/>
      <c r="HZX2" s="873"/>
      <c r="HZY2" s="873"/>
      <c r="HZZ2" s="873"/>
      <c r="IAA2" s="873"/>
      <c r="IAB2" s="873"/>
      <c r="IAC2" s="873"/>
      <c r="IAD2" s="873"/>
      <c r="IAE2" s="873"/>
      <c r="IAF2" s="873"/>
      <c r="IAG2" s="873"/>
      <c r="IAH2" s="873"/>
      <c r="IAI2" s="873"/>
      <c r="IAJ2" s="873"/>
      <c r="IAK2" s="873"/>
      <c r="IAL2" s="873"/>
      <c r="IAM2" s="873"/>
      <c r="IAN2" s="873"/>
      <c r="IAO2" s="873"/>
      <c r="IAP2" s="873"/>
      <c r="IAQ2" s="873"/>
      <c r="IAR2" s="873"/>
      <c r="IAS2" s="873"/>
      <c r="IAT2" s="873"/>
      <c r="IAU2" s="873"/>
      <c r="IAV2" s="873"/>
      <c r="IAW2" s="873"/>
      <c r="IAX2" s="873"/>
      <c r="IAY2" s="873"/>
      <c r="IAZ2" s="873"/>
      <c r="IBA2" s="873"/>
      <c r="IBB2" s="873"/>
      <c r="IBC2" s="873"/>
      <c r="IBD2" s="873"/>
      <c r="IBE2" s="873"/>
      <c r="IBF2" s="873"/>
      <c r="IBG2" s="873"/>
      <c r="IBH2" s="873"/>
      <c r="IBI2" s="873"/>
      <c r="IBJ2" s="873"/>
      <c r="IBK2" s="873"/>
      <c r="IBL2" s="873"/>
      <c r="IBM2" s="873"/>
      <c r="IBN2" s="873"/>
      <c r="IBO2" s="873"/>
      <c r="IBP2" s="873"/>
      <c r="IBQ2" s="873"/>
      <c r="IBR2" s="873"/>
      <c r="IBS2" s="873"/>
      <c r="IBT2" s="873"/>
      <c r="IBU2" s="873"/>
      <c r="IBV2" s="873"/>
      <c r="IBW2" s="873"/>
      <c r="IBX2" s="873"/>
      <c r="IBY2" s="873"/>
      <c r="IBZ2" s="873"/>
      <c r="ICA2" s="873"/>
      <c r="ICB2" s="873"/>
      <c r="ICC2" s="873"/>
      <c r="ICD2" s="873"/>
      <c r="ICE2" s="873"/>
      <c r="ICF2" s="873"/>
      <c r="ICG2" s="873"/>
      <c r="ICH2" s="873"/>
      <c r="ICI2" s="873"/>
      <c r="ICJ2" s="873"/>
      <c r="ICK2" s="873"/>
      <c r="ICL2" s="873"/>
      <c r="ICM2" s="873"/>
      <c r="ICN2" s="873"/>
      <c r="ICO2" s="873"/>
      <c r="ICP2" s="873"/>
      <c r="ICQ2" s="873"/>
      <c r="ICR2" s="873"/>
      <c r="ICS2" s="873"/>
      <c r="ICT2" s="873"/>
      <c r="ICU2" s="873"/>
      <c r="ICV2" s="873"/>
      <c r="ICW2" s="873"/>
      <c r="ICX2" s="873"/>
      <c r="ICY2" s="873"/>
      <c r="ICZ2" s="873"/>
      <c r="IDA2" s="873"/>
      <c r="IDB2" s="873"/>
      <c r="IDC2" s="873"/>
      <c r="IDD2" s="873"/>
      <c r="IDE2" s="873"/>
      <c r="IDF2" s="873"/>
      <c r="IDG2" s="873"/>
      <c r="IDH2" s="873"/>
      <c r="IDI2" s="873"/>
      <c r="IDJ2" s="873"/>
      <c r="IDK2" s="873"/>
      <c r="IDL2" s="873"/>
      <c r="IDM2" s="873"/>
      <c r="IDN2" s="873"/>
      <c r="IDO2" s="873"/>
      <c r="IDP2" s="873"/>
      <c r="IDQ2" s="873"/>
      <c r="IDR2" s="873"/>
      <c r="IDS2" s="873"/>
      <c r="IDT2" s="873"/>
      <c r="IDU2" s="873"/>
      <c r="IDV2" s="873"/>
      <c r="IDW2" s="873"/>
      <c r="IDX2" s="873"/>
      <c r="IDY2" s="873"/>
      <c r="IDZ2" s="873"/>
      <c r="IEA2" s="873"/>
      <c r="IEB2" s="873"/>
      <c r="IEC2" s="873"/>
      <c r="IED2" s="873"/>
      <c r="IEE2" s="873"/>
      <c r="IEF2" s="873"/>
      <c r="IEG2" s="873"/>
      <c r="IEH2" s="873"/>
      <c r="IEI2" s="873"/>
      <c r="IEJ2" s="873"/>
      <c r="IEK2" s="873"/>
      <c r="IEL2" s="873"/>
      <c r="IEM2" s="873"/>
      <c r="IEN2" s="873"/>
      <c r="IEO2" s="873"/>
      <c r="IEP2" s="873"/>
      <c r="IEQ2" s="873"/>
      <c r="IER2" s="873"/>
      <c r="IES2" s="873"/>
      <c r="IET2" s="873"/>
      <c r="IEU2" s="873"/>
      <c r="IEV2" s="873"/>
      <c r="IEW2" s="873"/>
      <c r="IEX2" s="873"/>
      <c r="IEY2" s="873"/>
      <c r="IEZ2" s="873"/>
      <c r="IFA2" s="873"/>
      <c r="IFB2" s="873"/>
      <c r="IFC2" s="873"/>
      <c r="IFD2" s="873"/>
      <c r="IFE2" s="873"/>
      <c r="IFF2" s="873"/>
      <c r="IFG2" s="873"/>
      <c r="IFH2" s="873"/>
      <c r="IFI2" s="873"/>
      <c r="IFJ2" s="873"/>
      <c r="IFK2" s="873"/>
      <c r="IFL2" s="873"/>
      <c r="IFM2" s="873"/>
      <c r="IFN2" s="873"/>
      <c r="IFO2" s="873"/>
      <c r="IFP2" s="873"/>
      <c r="IFQ2" s="873"/>
      <c r="IFR2" s="873"/>
      <c r="IFS2" s="873"/>
      <c r="IFT2" s="873"/>
      <c r="IFU2" s="873"/>
      <c r="IFV2" s="873"/>
      <c r="IFW2" s="873"/>
      <c r="IFX2" s="873"/>
      <c r="IFY2" s="873"/>
      <c r="IFZ2" s="873"/>
      <c r="IGA2" s="873"/>
      <c r="IGB2" s="873"/>
      <c r="IGC2" s="873"/>
      <c r="IGD2" s="873"/>
      <c r="IGE2" s="873"/>
      <c r="IGF2" s="873"/>
      <c r="IGG2" s="873"/>
      <c r="IGH2" s="873"/>
      <c r="IGI2" s="873"/>
      <c r="IGJ2" s="873"/>
      <c r="IGK2" s="873"/>
      <c r="IGL2" s="873"/>
      <c r="IGM2" s="873"/>
      <c r="IGN2" s="873"/>
      <c r="IGO2" s="873"/>
      <c r="IGP2" s="873"/>
      <c r="IGQ2" s="873"/>
      <c r="IGR2" s="873"/>
      <c r="IGS2" s="873"/>
      <c r="IGT2" s="873"/>
      <c r="IGU2" s="873"/>
      <c r="IGV2" s="873"/>
      <c r="IGW2" s="873"/>
      <c r="IGX2" s="873"/>
      <c r="IGY2" s="873"/>
      <c r="IGZ2" s="873"/>
      <c r="IHA2" s="873"/>
      <c r="IHB2" s="873"/>
      <c r="IHC2" s="873"/>
      <c r="IHD2" s="873"/>
      <c r="IHE2" s="873"/>
      <c r="IHF2" s="873"/>
      <c r="IHG2" s="873"/>
      <c r="IHH2" s="873"/>
      <c r="IHI2" s="873"/>
      <c r="IHJ2" s="873"/>
      <c r="IHK2" s="873"/>
      <c r="IHL2" s="873"/>
      <c r="IHM2" s="873"/>
      <c r="IHN2" s="873"/>
      <c r="IHO2" s="873"/>
      <c r="IHP2" s="873"/>
      <c r="IHQ2" s="873"/>
      <c r="IHR2" s="873"/>
      <c r="IHS2" s="873"/>
      <c r="IHT2" s="873"/>
      <c r="IHU2" s="873"/>
      <c r="IHV2" s="873"/>
      <c r="IHW2" s="873"/>
      <c r="IHX2" s="873"/>
      <c r="IHY2" s="873"/>
      <c r="IHZ2" s="873"/>
      <c r="IIA2" s="873"/>
      <c r="IIB2" s="873"/>
      <c r="IIC2" s="873"/>
      <c r="IID2" s="873"/>
      <c r="IIE2" s="873"/>
      <c r="IIF2" s="873"/>
      <c r="IIG2" s="873"/>
      <c r="IIH2" s="873"/>
      <c r="III2" s="873"/>
      <c r="IIJ2" s="873"/>
      <c r="IIK2" s="873"/>
      <c r="IIL2" s="873"/>
      <c r="IIM2" s="873"/>
      <c r="IIN2" s="873"/>
      <c r="IIO2" s="873"/>
      <c r="IIP2" s="873"/>
      <c r="IIQ2" s="873"/>
      <c r="IIR2" s="873"/>
      <c r="IIS2" s="873"/>
      <c r="IIT2" s="873"/>
      <c r="IIU2" s="873"/>
      <c r="IIV2" s="873"/>
      <c r="IIW2" s="873"/>
      <c r="IIX2" s="873"/>
      <c r="IIY2" s="873"/>
      <c r="IIZ2" s="873"/>
      <c r="IJA2" s="873"/>
      <c r="IJB2" s="873"/>
      <c r="IJC2" s="873"/>
      <c r="IJD2" s="873"/>
      <c r="IJE2" s="873"/>
      <c r="IJF2" s="873"/>
      <c r="IJG2" s="873"/>
      <c r="IJH2" s="873"/>
      <c r="IJI2" s="873"/>
      <c r="IJJ2" s="873"/>
      <c r="IJK2" s="873"/>
      <c r="IJL2" s="873"/>
      <c r="IJM2" s="873"/>
      <c r="IJN2" s="873"/>
      <c r="IJO2" s="873"/>
      <c r="IJP2" s="873"/>
      <c r="IJQ2" s="873"/>
      <c r="IJR2" s="873"/>
      <c r="IJS2" s="873"/>
      <c r="IJT2" s="873"/>
      <c r="IJU2" s="873"/>
      <c r="IJV2" s="873"/>
      <c r="IJW2" s="873"/>
      <c r="IJX2" s="873"/>
      <c r="IJY2" s="873"/>
      <c r="IJZ2" s="873"/>
      <c r="IKA2" s="873"/>
      <c r="IKB2" s="873"/>
      <c r="IKC2" s="873"/>
      <c r="IKD2" s="873"/>
      <c r="IKE2" s="873"/>
      <c r="IKF2" s="873"/>
      <c r="IKG2" s="873"/>
      <c r="IKH2" s="873"/>
      <c r="IKI2" s="873"/>
      <c r="IKJ2" s="873"/>
      <c r="IKK2" s="873"/>
      <c r="IKL2" s="873"/>
      <c r="IKM2" s="873"/>
      <c r="IKN2" s="873"/>
      <c r="IKO2" s="873"/>
      <c r="IKP2" s="873"/>
      <c r="IKQ2" s="873"/>
      <c r="IKR2" s="873"/>
      <c r="IKS2" s="873"/>
      <c r="IKT2" s="873"/>
      <c r="IKU2" s="873"/>
      <c r="IKV2" s="873"/>
      <c r="IKW2" s="873"/>
      <c r="IKX2" s="873"/>
      <c r="IKY2" s="873"/>
      <c r="IKZ2" s="873"/>
      <c r="ILA2" s="873"/>
      <c r="ILB2" s="873"/>
      <c r="ILC2" s="873"/>
      <c r="ILD2" s="873"/>
      <c r="ILE2" s="873"/>
      <c r="ILF2" s="873"/>
      <c r="ILG2" s="873"/>
      <c r="ILH2" s="873"/>
      <c r="ILI2" s="873"/>
      <c r="ILJ2" s="873"/>
      <c r="ILK2" s="873"/>
      <c r="ILL2" s="873"/>
      <c r="ILM2" s="873"/>
      <c r="ILN2" s="873"/>
      <c r="ILO2" s="873"/>
      <c r="ILP2" s="873"/>
      <c r="ILQ2" s="873"/>
      <c r="ILR2" s="873"/>
      <c r="ILS2" s="873"/>
      <c r="ILT2" s="873"/>
      <c r="ILU2" s="873"/>
      <c r="ILV2" s="873"/>
      <c r="ILW2" s="873"/>
      <c r="ILX2" s="873"/>
      <c r="ILY2" s="873"/>
      <c r="ILZ2" s="873"/>
      <c r="IMA2" s="873"/>
      <c r="IMB2" s="873"/>
      <c r="IMC2" s="873"/>
      <c r="IMD2" s="873"/>
      <c r="IME2" s="873"/>
      <c r="IMF2" s="873"/>
      <c r="IMG2" s="873"/>
      <c r="IMH2" s="873"/>
      <c r="IMI2" s="873"/>
      <c r="IMJ2" s="873"/>
      <c r="IMK2" s="873"/>
      <c r="IML2" s="873"/>
      <c r="IMM2" s="873"/>
      <c r="IMN2" s="873"/>
      <c r="IMO2" s="873"/>
      <c r="IMP2" s="873"/>
      <c r="IMQ2" s="873"/>
      <c r="IMR2" s="873"/>
      <c r="IMS2" s="873"/>
      <c r="IMT2" s="873"/>
      <c r="IMU2" s="873"/>
      <c r="IMV2" s="873"/>
      <c r="IMW2" s="873"/>
      <c r="IMX2" s="873"/>
      <c r="IMY2" s="873"/>
      <c r="IMZ2" s="873"/>
      <c r="INA2" s="873"/>
      <c r="INB2" s="873"/>
      <c r="INC2" s="873"/>
      <c r="IND2" s="873"/>
      <c r="INE2" s="873"/>
      <c r="INF2" s="873"/>
      <c r="ING2" s="873"/>
      <c r="INH2" s="873"/>
      <c r="INI2" s="873"/>
      <c r="INJ2" s="873"/>
      <c r="INK2" s="873"/>
      <c r="INL2" s="873"/>
      <c r="INM2" s="873"/>
      <c r="INN2" s="873"/>
      <c r="INO2" s="873"/>
      <c r="INP2" s="873"/>
      <c r="INQ2" s="873"/>
      <c r="INR2" s="873"/>
      <c r="INS2" s="873"/>
      <c r="INT2" s="873"/>
      <c r="INU2" s="873"/>
      <c r="INV2" s="873"/>
      <c r="INW2" s="873"/>
      <c r="INX2" s="873"/>
      <c r="INY2" s="873"/>
      <c r="INZ2" s="873"/>
      <c r="IOA2" s="873"/>
      <c r="IOB2" s="873"/>
      <c r="IOC2" s="873"/>
      <c r="IOD2" s="873"/>
      <c r="IOE2" s="873"/>
      <c r="IOF2" s="873"/>
      <c r="IOG2" s="873"/>
      <c r="IOH2" s="873"/>
      <c r="IOI2" s="873"/>
      <c r="IOJ2" s="873"/>
      <c r="IOK2" s="873"/>
      <c r="IOL2" s="873"/>
      <c r="IOM2" s="873"/>
      <c r="ION2" s="873"/>
      <c r="IOO2" s="873"/>
      <c r="IOP2" s="873"/>
      <c r="IOQ2" s="873"/>
      <c r="IOR2" s="873"/>
      <c r="IOS2" s="873"/>
      <c r="IOT2" s="873"/>
      <c r="IOU2" s="873"/>
      <c r="IOV2" s="873"/>
      <c r="IOW2" s="873"/>
      <c r="IOX2" s="873"/>
      <c r="IOY2" s="873"/>
      <c r="IOZ2" s="873"/>
      <c r="IPA2" s="873"/>
      <c r="IPB2" s="873"/>
      <c r="IPC2" s="873"/>
      <c r="IPD2" s="873"/>
      <c r="IPE2" s="873"/>
      <c r="IPF2" s="873"/>
      <c r="IPG2" s="873"/>
      <c r="IPH2" s="873"/>
      <c r="IPI2" s="873"/>
      <c r="IPJ2" s="873"/>
      <c r="IPK2" s="873"/>
      <c r="IPL2" s="873"/>
      <c r="IPM2" s="873"/>
      <c r="IPN2" s="873"/>
      <c r="IPO2" s="873"/>
      <c r="IPP2" s="873"/>
      <c r="IPQ2" s="873"/>
      <c r="IPR2" s="873"/>
      <c r="IPS2" s="873"/>
      <c r="IPT2" s="873"/>
      <c r="IPU2" s="873"/>
      <c r="IPV2" s="873"/>
      <c r="IPW2" s="873"/>
      <c r="IPX2" s="873"/>
      <c r="IPY2" s="873"/>
      <c r="IPZ2" s="873"/>
      <c r="IQA2" s="873"/>
      <c r="IQB2" s="873"/>
      <c r="IQC2" s="873"/>
      <c r="IQD2" s="873"/>
      <c r="IQE2" s="873"/>
      <c r="IQF2" s="873"/>
      <c r="IQG2" s="873"/>
      <c r="IQH2" s="873"/>
      <c r="IQI2" s="873"/>
      <c r="IQJ2" s="873"/>
      <c r="IQK2" s="873"/>
      <c r="IQL2" s="873"/>
      <c r="IQM2" s="873"/>
      <c r="IQN2" s="873"/>
      <c r="IQO2" s="873"/>
      <c r="IQP2" s="873"/>
      <c r="IQQ2" s="873"/>
      <c r="IQR2" s="873"/>
      <c r="IQS2" s="873"/>
      <c r="IQT2" s="873"/>
      <c r="IQU2" s="873"/>
      <c r="IQV2" s="873"/>
      <c r="IQW2" s="873"/>
      <c r="IQX2" s="873"/>
      <c r="IQY2" s="873"/>
      <c r="IQZ2" s="873"/>
      <c r="IRA2" s="873"/>
      <c r="IRB2" s="873"/>
      <c r="IRC2" s="873"/>
      <c r="IRD2" s="873"/>
      <c r="IRE2" s="873"/>
      <c r="IRF2" s="873"/>
      <c r="IRG2" s="873"/>
      <c r="IRH2" s="873"/>
      <c r="IRI2" s="873"/>
      <c r="IRJ2" s="873"/>
      <c r="IRK2" s="873"/>
      <c r="IRL2" s="873"/>
      <c r="IRM2" s="873"/>
      <c r="IRN2" s="873"/>
      <c r="IRO2" s="873"/>
      <c r="IRP2" s="873"/>
      <c r="IRQ2" s="873"/>
      <c r="IRR2" s="873"/>
      <c r="IRS2" s="873"/>
      <c r="IRT2" s="873"/>
      <c r="IRU2" s="873"/>
      <c r="IRV2" s="873"/>
      <c r="IRW2" s="873"/>
      <c r="IRX2" s="873"/>
      <c r="IRY2" s="873"/>
      <c r="IRZ2" s="873"/>
      <c r="ISA2" s="873"/>
      <c r="ISB2" s="873"/>
      <c r="ISC2" s="873"/>
      <c r="ISD2" s="873"/>
      <c r="ISE2" s="873"/>
      <c r="ISF2" s="873"/>
      <c r="ISG2" s="873"/>
      <c r="ISH2" s="873"/>
      <c r="ISI2" s="873"/>
      <c r="ISJ2" s="873"/>
      <c r="ISK2" s="873"/>
      <c r="ISL2" s="873"/>
      <c r="ISM2" s="873"/>
      <c r="ISN2" s="873"/>
      <c r="ISO2" s="873"/>
      <c r="ISP2" s="873"/>
      <c r="ISQ2" s="873"/>
      <c r="ISR2" s="873"/>
      <c r="ISS2" s="873"/>
      <c r="IST2" s="873"/>
      <c r="ISU2" s="873"/>
      <c r="ISV2" s="873"/>
      <c r="ISW2" s="873"/>
      <c r="ISX2" s="873"/>
      <c r="ISY2" s="873"/>
      <c r="ISZ2" s="873"/>
      <c r="ITA2" s="873"/>
      <c r="ITB2" s="873"/>
      <c r="ITC2" s="873"/>
      <c r="ITD2" s="873"/>
      <c r="ITE2" s="873"/>
      <c r="ITF2" s="873"/>
      <c r="ITG2" s="873"/>
      <c r="ITH2" s="873"/>
      <c r="ITI2" s="873"/>
      <c r="ITJ2" s="873"/>
      <c r="ITK2" s="873"/>
      <c r="ITL2" s="873"/>
      <c r="ITM2" s="873"/>
      <c r="ITN2" s="873"/>
      <c r="ITO2" s="873"/>
      <c r="ITP2" s="873"/>
      <c r="ITQ2" s="873"/>
      <c r="ITR2" s="873"/>
      <c r="ITS2" s="873"/>
      <c r="ITT2" s="873"/>
      <c r="ITU2" s="873"/>
      <c r="ITV2" s="873"/>
      <c r="ITW2" s="873"/>
      <c r="ITX2" s="873"/>
      <c r="ITY2" s="873"/>
      <c r="ITZ2" s="873"/>
      <c r="IUA2" s="873"/>
      <c r="IUB2" s="873"/>
      <c r="IUC2" s="873"/>
      <c r="IUD2" s="873"/>
      <c r="IUE2" s="873"/>
      <c r="IUF2" s="873"/>
      <c r="IUG2" s="873"/>
      <c r="IUH2" s="873"/>
      <c r="IUI2" s="873"/>
      <c r="IUJ2" s="873"/>
      <c r="IUK2" s="873"/>
      <c r="IUL2" s="873"/>
      <c r="IUM2" s="873"/>
      <c r="IUN2" s="873"/>
      <c r="IUO2" s="873"/>
      <c r="IUP2" s="873"/>
      <c r="IUQ2" s="873"/>
      <c r="IUR2" s="873"/>
      <c r="IUS2" s="873"/>
      <c r="IUT2" s="873"/>
      <c r="IUU2" s="873"/>
      <c r="IUV2" s="873"/>
      <c r="IUW2" s="873"/>
      <c r="IUX2" s="873"/>
      <c r="IUY2" s="873"/>
      <c r="IUZ2" s="873"/>
      <c r="IVA2" s="873"/>
      <c r="IVB2" s="873"/>
      <c r="IVC2" s="873"/>
      <c r="IVD2" s="873"/>
      <c r="IVE2" s="873"/>
      <c r="IVF2" s="873"/>
      <c r="IVG2" s="873"/>
      <c r="IVH2" s="873"/>
      <c r="IVI2" s="873"/>
      <c r="IVJ2" s="873"/>
      <c r="IVK2" s="873"/>
      <c r="IVL2" s="873"/>
      <c r="IVM2" s="873"/>
      <c r="IVN2" s="873"/>
      <c r="IVO2" s="873"/>
      <c r="IVP2" s="873"/>
      <c r="IVQ2" s="873"/>
      <c r="IVR2" s="873"/>
      <c r="IVS2" s="873"/>
      <c r="IVT2" s="873"/>
      <c r="IVU2" s="873"/>
      <c r="IVV2" s="873"/>
      <c r="IVW2" s="873"/>
      <c r="IVX2" s="873"/>
      <c r="IVY2" s="873"/>
      <c r="IVZ2" s="873"/>
      <c r="IWA2" s="873"/>
      <c r="IWB2" s="873"/>
      <c r="IWC2" s="873"/>
      <c r="IWD2" s="873"/>
      <c r="IWE2" s="873"/>
      <c r="IWF2" s="873"/>
      <c r="IWG2" s="873"/>
      <c r="IWH2" s="873"/>
      <c r="IWI2" s="873"/>
      <c r="IWJ2" s="873"/>
      <c r="IWK2" s="873"/>
      <c r="IWL2" s="873"/>
      <c r="IWM2" s="873"/>
      <c r="IWN2" s="873"/>
      <c r="IWO2" s="873"/>
      <c r="IWP2" s="873"/>
      <c r="IWQ2" s="873"/>
      <c r="IWR2" s="873"/>
      <c r="IWS2" s="873"/>
      <c r="IWT2" s="873"/>
      <c r="IWU2" s="873"/>
      <c r="IWV2" s="873"/>
      <c r="IWW2" s="873"/>
      <c r="IWX2" s="873"/>
      <c r="IWY2" s="873"/>
      <c r="IWZ2" s="873"/>
      <c r="IXA2" s="873"/>
      <c r="IXB2" s="873"/>
      <c r="IXC2" s="873"/>
      <c r="IXD2" s="873"/>
      <c r="IXE2" s="873"/>
      <c r="IXF2" s="873"/>
      <c r="IXG2" s="873"/>
      <c r="IXH2" s="873"/>
      <c r="IXI2" s="873"/>
      <c r="IXJ2" s="873"/>
      <c r="IXK2" s="873"/>
      <c r="IXL2" s="873"/>
      <c r="IXM2" s="873"/>
      <c r="IXN2" s="873"/>
      <c r="IXO2" s="873"/>
      <c r="IXP2" s="873"/>
      <c r="IXQ2" s="873"/>
      <c r="IXR2" s="873"/>
      <c r="IXS2" s="873"/>
      <c r="IXT2" s="873"/>
      <c r="IXU2" s="873"/>
      <c r="IXV2" s="873"/>
      <c r="IXW2" s="873"/>
      <c r="IXX2" s="873"/>
      <c r="IXY2" s="873"/>
      <c r="IXZ2" s="873"/>
      <c r="IYA2" s="873"/>
      <c r="IYB2" s="873"/>
      <c r="IYC2" s="873"/>
      <c r="IYD2" s="873"/>
      <c r="IYE2" s="873"/>
      <c r="IYF2" s="873"/>
      <c r="IYG2" s="873"/>
      <c r="IYH2" s="873"/>
      <c r="IYI2" s="873"/>
      <c r="IYJ2" s="873"/>
      <c r="IYK2" s="873"/>
      <c r="IYL2" s="873"/>
      <c r="IYM2" s="873"/>
      <c r="IYN2" s="873"/>
      <c r="IYO2" s="873"/>
      <c r="IYP2" s="873"/>
      <c r="IYQ2" s="873"/>
      <c r="IYR2" s="873"/>
      <c r="IYS2" s="873"/>
      <c r="IYT2" s="873"/>
      <c r="IYU2" s="873"/>
      <c r="IYV2" s="873"/>
      <c r="IYW2" s="873"/>
      <c r="IYX2" s="873"/>
      <c r="IYY2" s="873"/>
      <c r="IYZ2" s="873"/>
      <c r="IZA2" s="873"/>
      <c r="IZB2" s="873"/>
      <c r="IZC2" s="873"/>
      <c r="IZD2" s="873"/>
      <c r="IZE2" s="873"/>
      <c r="IZF2" s="873"/>
      <c r="IZG2" s="873"/>
      <c r="IZH2" s="873"/>
      <c r="IZI2" s="873"/>
      <c r="IZJ2" s="873"/>
      <c r="IZK2" s="873"/>
      <c r="IZL2" s="873"/>
      <c r="IZM2" s="873"/>
      <c r="IZN2" s="873"/>
      <c r="IZO2" s="873"/>
      <c r="IZP2" s="873"/>
      <c r="IZQ2" s="873"/>
      <c r="IZR2" s="873"/>
      <c r="IZS2" s="873"/>
      <c r="IZT2" s="873"/>
      <c r="IZU2" s="873"/>
      <c r="IZV2" s="873"/>
      <c r="IZW2" s="873"/>
      <c r="IZX2" s="873"/>
      <c r="IZY2" s="873"/>
      <c r="IZZ2" s="873"/>
      <c r="JAA2" s="873"/>
      <c r="JAB2" s="873"/>
      <c r="JAC2" s="873"/>
      <c r="JAD2" s="873"/>
      <c r="JAE2" s="873"/>
      <c r="JAF2" s="873"/>
      <c r="JAG2" s="873"/>
      <c r="JAH2" s="873"/>
      <c r="JAI2" s="873"/>
      <c r="JAJ2" s="873"/>
      <c r="JAK2" s="873"/>
      <c r="JAL2" s="873"/>
      <c r="JAM2" s="873"/>
      <c r="JAN2" s="873"/>
      <c r="JAO2" s="873"/>
      <c r="JAP2" s="873"/>
      <c r="JAQ2" s="873"/>
      <c r="JAR2" s="873"/>
      <c r="JAS2" s="873"/>
      <c r="JAT2" s="873"/>
      <c r="JAU2" s="873"/>
      <c r="JAV2" s="873"/>
      <c r="JAW2" s="873"/>
      <c r="JAX2" s="873"/>
      <c r="JAY2" s="873"/>
      <c r="JAZ2" s="873"/>
      <c r="JBA2" s="873"/>
      <c r="JBB2" s="873"/>
      <c r="JBC2" s="873"/>
      <c r="JBD2" s="873"/>
      <c r="JBE2" s="873"/>
      <c r="JBF2" s="873"/>
      <c r="JBG2" s="873"/>
      <c r="JBH2" s="873"/>
      <c r="JBI2" s="873"/>
      <c r="JBJ2" s="873"/>
      <c r="JBK2" s="873"/>
      <c r="JBL2" s="873"/>
      <c r="JBM2" s="873"/>
      <c r="JBN2" s="873"/>
      <c r="JBO2" s="873"/>
      <c r="JBP2" s="873"/>
      <c r="JBQ2" s="873"/>
      <c r="JBR2" s="873"/>
      <c r="JBS2" s="873"/>
      <c r="JBT2" s="873"/>
      <c r="JBU2" s="873"/>
      <c r="JBV2" s="873"/>
      <c r="JBW2" s="873"/>
      <c r="JBX2" s="873"/>
      <c r="JBY2" s="873"/>
      <c r="JBZ2" s="873"/>
      <c r="JCA2" s="873"/>
      <c r="JCB2" s="873"/>
      <c r="JCC2" s="873"/>
      <c r="JCD2" s="873"/>
      <c r="JCE2" s="873"/>
      <c r="JCF2" s="873"/>
      <c r="JCG2" s="873"/>
      <c r="JCH2" s="873"/>
      <c r="JCI2" s="873"/>
      <c r="JCJ2" s="873"/>
      <c r="JCK2" s="873"/>
      <c r="JCL2" s="873"/>
      <c r="JCM2" s="873"/>
      <c r="JCN2" s="873"/>
      <c r="JCO2" s="873"/>
      <c r="JCP2" s="873"/>
      <c r="JCQ2" s="873"/>
      <c r="JCR2" s="873"/>
      <c r="JCS2" s="873"/>
      <c r="JCT2" s="873"/>
      <c r="JCU2" s="873"/>
      <c r="JCV2" s="873"/>
      <c r="JCW2" s="873"/>
      <c r="JCX2" s="873"/>
      <c r="JCY2" s="873"/>
      <c r="JCZ2" s="873"/>
      <c r="JDA2" s="873"/>
      <c r="JDB2" s="873"/>
      <c r="JDC2" s="873"/>
      <c r="JDD2" s="873"/>
      <c r="JDE2" s="873"/>
      <c r="JDF2" s="873"/>
      <c r="JDG2" s="873"/>
      <c r="JDH2" s="873"/>
      <c r="JDI2" s="873"/>
      <c r="JDJ2" s="873"/>
      <c r="JDK2" s="873"/>
      <c r="JDL2" s="873"/>
      <c r="JDM2" s="873"/>
      <c r="JDN2" s="873"/>
      <c r="JDO2" s="873"/>
      <c r="JDP2" s="873"/>
      <c r="JDQ2" s="873"/>
      <c r="JDR2" s="873"/>
      <c r="JDS2" s="873"/>
      <c r="JDT2" s="873"/>
      <c r="JDU2" s="873"/>
      <c r="JDV2" s="873"/>
      <c r="JDW2" s="873"/>
      <c r="JDX2" s="873"/>
      <c r="JDY2" s="873"/>
      <c r="JDZ2" s="873"/>
      <c r="JEA2" s="873"/>
      <c r="JEB2" s="873"/>
      <c r="JEC2" s="873"/>
      <c r="JED2" s="873"/>
      <c r="JEE2" s="873"/>
      <c r="JEF2" s="873"/>
      <c r="JEG2" s="873"/>
      <c r="JEH2" s="873"/>
      <c r="JEI2" s="873"/>
      <c r="JEJ2" s="873"/>
      <c r="JEK2" s="873"/>
      <c r="JEL2" s="873"/>
      <c r="JEM2" s="873"/>
      <c r="JEN2" s="873"/>
      <c r="JEO2" s="873"/>
      <c r="JEP2" s="873"/>
      <c r="JEQ2" s="873"/>
      <c r="JER2" s="873"/>
      <c r="JES2" s="873"/>
      <c r="JET2" s="873"/>
      <c r="JEU2" s="873"/>
      <c r="JEV2" s="873"/>
      <c r="JEW2" s="873"/>
      <c r="JEX2" s="873"/>
      <c r="JEY2" s="873"/>
      <c r="JEZ2" s="873"/>
      <c r="JFA2" s="873"/>
      <c r="JFB2" s="873"/>
      <c r="JFC2" s="873"/>
      <c r="JFD2" s="873"/>
      <c r="JFE2" s="873"/>
      <c r="JFF2" s="873"/>
      <c r="JFG2" s="873"/>
      <c r="JFH2" s="873"/>
      <c r="JFI2" s="873"/>
      <c r="JFJ2" s="873"/>
      <c r="JFK2" s="873"/>
      <c r="JFL2" s="873"/>
      <c r="JFM2" s="873"/>
      <c r="JFN2" s="873"/>
      <c r="JFO2" s="873"/>
      <c r="JFP2" s="873"/>
      <c r="JFQ2" s="873"/>
      <c r="JFR2" s="873"/>
      <c r="JFS2" s="873"/>
      <c r="JFT2" s="873"/>
      <c r="JFU2" s="873"/>
      <c r="JFV2" s="873"/>
      <c r="JFW2" s="873"/>
      <c r="JFX2" s="873"/>
      <c r="JFY2" s="873"/>
      <c r="JFZ2" s="873"/>
      <c r="JGA2" s="873"/>
      <c r="JGB2" s="873"/>
      <c r="JGC2" s="873"/>
      <c r="JGD2" s="873"/>
      <c r="JGE2" s="873"/>
      <c r="JGF2" s="873"/>
      <c r="JGG2" s="873"/>
      <c r="JGH2" s="873"/>
      <c r="JGI2" s="873"/>
      <c r="JGJ2" s="873"/>
      <c r="JGK2" s="873"/>
      <c r="JGL2" s="873"/>
      <c r="JGM2" s="873"/>
      <c r="JGN2" s="873"/>
      <c r="JGO2" s="873"/>
      <c r="JGP2" s="873"/>
      <c r="JGQ2" s="873"/>
      <c r="JGR2" s="873"/>
      <c r="JGS2" s="873"/>
      <c r="JGT2" s="873"/>
      <c r="JGU2" s="873"/>
      <c r="JGV2" s="873"/>
      <c r="JGW2" s="873"/>
      <c r="JGX2" s="873"/>
      <c r="JGY2" s="873"/>
      <c r="JGZ2" s="873"/>
      <c r="JHA2" s="873"/>
      <c r="JHB2" s="873"/>
      <c r="JHC2" s="873"/>
      <c r="JHD2" s="873"/>
      <c r="JHE2" s="873"/>
      <c r="JHF2" s="873"/>
      <c r="JHG2" s="873"/>
      <c r="JHH2" s="873"/>
      <c r="JHI2" s="873"/>
      <c r="JHJ2" s="873"/>
      <c r="JHK2" s="873"/>
      <c r="JHL2" s="873"/>
      <c r="JHM2" s="873"/>
      <c r="JHN2" s="873"/>
      <c r="JHO2" s="873"/>
      <c r="JHP2" s="873"/>
      <c r="JHQ2" s="873"/>
      <c r="JHR2" s="873"/>
      <c r="JHS2" s="873"/>
      <c r="JHT2" s="873"/>
      <c r="JHU2" s="873"/>
      <c r="JHV2" s="873"/>
      <c r="JHW2" s="873"/>
      <c r="JHX2" s="873"/>
      <c r="JHY2" s="873"/>
      <c r="JHZ2" s="873"/>
      <c r="JIA2" s="873"/>
      <c r="JIB2" s="873"/>
      <c r="JIC2" s="873"/>
      <c r="JID2" s="873"/>
      <c r="JIE2" s="873"/>
      <c r="JIF2" s="873"/>
      <c r="JIG2" s="873"/>
      <c r="JIH2" s="873"/>
      <c r="JII2" s="873"/>
      <c r="JIJ2" s="873"/>
      <c r="JIK2" s="873"/>
      <c r="JIL2" s="873"/>
      <c r="JIM2" s="873"/>
      <c r="JIN2" s="873"/>
      <c r="JIO2" s="873"/>
      <c r="JIP2" s="873"/>
      <c r="JIQ2" s="873"/>
      <c r="JIR2" s="873"/>
      <c r="JIS2" s="873"/>
      <c r="JIT2" s="873"/>
      <c r="JIU2" s="873"/>
      <c r="JIV2" s="873"/>
      <c r="JIW2" s="873"/>
      <c r="JIX2" s="873"/>
      <c r="JIY2" s="873"/>
      <c r="JIZ2" s="873"/>
      <c r="JJA2" s="873"/>
      <c r="JJB2" s="873"/>
      <c r="JJC2" s="873"/>
      <c r="JJD2" s="873"/>
      <c r="JJE2" s="873"/>
      <c r="JJF2" s="873"/>
      <c r="JJG2" s="873"/>
      <c r="JJH2" s="873"/>
      <c r="JJI2" s="873"/>
      <c r="JJJ2" s="873"/>
      <c r="JJK2" s="873"/>
      <c r="JJL2" s="873"/>
      <c r="JJM2" s="873"/>
      <c r="JJN2" s="873"/>
      <c r="JJO2" s="873"/>
      <c r="JJP2" s="873"/>
      <c r="JJQ2" s="873"/>
      <c r="JJR2" s="873"/>
      <c r="JJS2" s="873"/>
      <c r="JJT2" s="873"/>
      <c r="JJU2" s="873"/>
      <c r="JJV2" s="873"/>
      <c r="JJW2" s="873"/>
      <c r="JJX2" s="873"/>
      <c r="JJY2" s="873"/>
      <c r="JJZ2" s="873"/>
      <c r="JKA2" s="873"/>
      <c r="JKB2" s="873"/>
      <c r="JKC2" s="873"/>
      <c r="JKD2" s="873"/>
      <c r="JKE2" s="873"/>
      <c r="JKF2" s="873"/>
      <c r="JKG2" s="873"/>
      <c r="JKH2" s="873"/>
      <c r="JKI2" s="873"/>
      <c r="JKJ2" s="873"/>
      <c r="JKK2" s="873"/>
      <c r="JKL2" s="873"/>
      <c r="JKM2" s="873"/>
      <c r="JKN2" s="873"/>
      <c r="JKO2" s="873"/>
      <c r="JKP2" s="873"/>
      <c r="JKQ2" s="873"/>
      <c r="JKR2" s="873"/>
      <c r="JKS2" s="873"/>
      <c r="JKT2" s="873"/>
      <c r="JKU2" s="873"/>
      <c r="JKV2" s="873"/>
      <c r="JKW2" s="873"/>
      <c r="JKX2" s="873"/>
      <c r="JKY2" s="873"/>
      <c r="JKZ2" s="873"/>
      <c r="JLA2" s="873"/>
      <c r="JLB2" s="873"/>
      <c r="JLC2" s="873"/>
      <c r="JLD2" s="873"/>
      <c r="JLE2" s="873"/>
      <c r="JLF2" s="873"/>
      <c r="JLG2" s="873"/>
      <c r="JLH2" s="873"/>
      <c r="JLI2" s="873"/>
      <c r="JLJ2" s="873"/>
      <c r="JLK2" s="873"/>
      <c r="JLL2" s="873"/>
      <c r="JLM2" s="873"/>
      <c r="JLN2" s="873"/>
      <c r="JLO2" s="873"/>
      <c r="JLP2" s="873"/>
      <c r="JLQ2" s="873"/>
      <c r="JLR2" s="873"/>
      <c r="JLS2" s="873"/>
      <c r="JLT2" s="873"/>
      <c r="JLU2" s="873"/>
      <c r="JLV2" s="873"/>
      <c r="JLW2" s="873"/>
      <c r="JLX2" s="873"/>
      <c r="JLY2" s="873"/>
      <c r="JLZ2" s="873"/>
      <c r="JMA2" s="873"/>
      <c r="JMB2" s="873"/>
      <c r="JMC2" s="873"/>
      <c r="JMD2" s="873"/>
      <c r="JME2" s="873"/>
      <c r="JMF2" s="873"/>
      <c r="JMG2" s="873"/>
      <c r="JMH2" s="873"/>
      <c r="JMI2" s="873"/>
      <c r="JMJ2" s="873"/>
      <c r="JMK2" s="873"/>
      <c r="JML2" s="873"/>
      <c r="JMM2" s="873"/>
      <c r="JMN2" s="873"/>
      <c r="JMO2" s="873"/>
      <c r="JMP2" s="873"/>
      <c r="JMQ2" s="873"/>
      <c r="JMR2" s="873"/>
      <c r="JMS2" s="873"/>
      <c r="JMT2" s="873"/>
      <c r="JMU2" s="873"/>
      <c r="JMV2" s="873"/>
      <c r="JMW2" s="873"/>
      <c r="JMX2" s="873"/>
      <c r="JMY2" s="873"/>
      <c r="JMZ2" s="873"/>
      <c r="JNA2" s="873"/>
      <c r="JNB2" s="873"/>
      <c r="JNC2" s="873"/>
      <c r="JND2" s="873"/>
      <c r="JNE2" s="873"/>
      <c r="JNF2" s="873"/>
      <c r="JNG2" s="873"/>
      <c r="JNH2" s="873"/>
      <c r="JNI2" s="873"/>
      <c r="JNJ2" s="873"/>
      <c r="JNK2" s="873"/>
      <c r="JNL2" s="873"/>
      <c r="JNM2" s="873"/>
      <c r="JNN2" s="873"/>
      <c r="JNO2" s="873"/>
      <c r="JNP2" s="873"/>
      <c r="JNQ2" s="873"/>
      <c r="JNR2" s="873"/>
      <c r="JNS2" s="873"/>
      <c r="JNT2" s="873"/>
      <c r="JNU2" s="873"/>
      <c r="JNV2" s="873"/>
      <c r="JNW2" s="873"/>
      <c r="JNX2" s="873"/>
      <c r="JNY2" s="873"/>
      <c r="JNZ2" s="873"/>
      <c r="JOA2" s="873"/>
      <c r="JOB2" s="873"/>
      <c r="JOC2" s="873"/>
      <c r="JOD2" s="873"/>
      <c r="JOE2" s="873"/>
      <c r="JOF2" s="873"/>
      <c r="JOG2" s="873"/>
      <c r="JOH2" s="873"/>
      <c r="JOI2" s="873"/>
      <c r="JOJ2" s="873"/>
      <c r="JOK2" s="873"/>
      <c r="JOL2" s="873"/>
      <c r="JOM2" s="873"/>
      <c r="JON2" s="873"/>
      <c r="JOO2" s="873"/>
      <c r="JOP2" s="873"/>
      <c r="JOQ2" s="873"/>
      <c r="JOR2" s="873"/>
      <c r="JOS2" s="873"/>
      <c r="JOT2" s="873"/>
      <c r="JOU2" s="873"/>
      <c r="JOV2" s="873"/>
      <c r="JOW2" s="873"/>
      <c r="JOX2" s="873"/>
      <c r="JOY2" s="873"/>
      <c r="JOZ2" s="873"/>
      <c r="JPA2" s="873"/>
      <c r="JPB2" s="873"/>
      <c r="JPC2" s="873"/>
      <c r="JPD2" s="873"/>
      <c r="JPE2" s="873"/>
      <c r="JPF2" s="873"/>
      <c r="JPG2" s="873"/>
      <c r="JPH2" s="873"/>
      <c r="JPI2" s="873"/>
      <c r="JPJ2" s="873"/>
      <c r="JPK2" s="873"/>
      <c r="JPL2" s="873"/>
      <c r="JPM2" s="873"/>
      <c r="JPN2" s="873"/>
      <c r="JPO2" s="873"/>
      <c r="JPP2" s="873"/>
      <c r="JPQ2" s="873"/>
      <c r="JPR2" s="873"/>
      <c r="JPS2" s="873"/>
      <c r="JPT2" s="873"/>
      <c r="JPU2" s="873"/>
      <c r="JPV2" s="873"/>
      <c r="JPW2" s="873"/>
      <c r="JPX2" s="873"/>
      <c r="JPY2" s="873"/>
      <c r="JPZ2" s="873"/>
      <c r="JQA2" s="873"/>
      <c r="JQB2" s="873"/>
      <c r="JQC2" s="873"/>
      <c r="JQD2" s="873"/>
      <c r="JQE2" s="873"/>
      <c r="JQF2" s="873"/>
      <c r="JQG2" s="873"/>
      <c r="JQH2" s="873"/>
      <c r="JQI2" s="873"/>
      <c r="JQJ2" s="873"/>
      <c r="JQK2" s="873"/>
      <c r="JQL2" s="873"/>
      <c r="JQM2" s="873"/>
      <c r="JQN2" s="873"/>
      <c r="JQO2" s="873"/>
      <c r="JQP2" s="873"/>
      <c r="JQQ2" s="873"/>
      <c r="JQR2" s="873"/>
      <c r="JQS2" s="873"/>
      <c r="JQT2" s="873"/>
      <c r="JQU2" s="873"/>
      <c r="JQV2" s="873"/>
      <c r="JQW2" s="873"/>
      <c r="JQX2" s="873"/>
      <c r="JQY2" s="873"/>
      <c r="JQZ2" s="873"/>
      <c r="JRA2" s="873"/>
      <c r="JRB2" s="873"/>
      <c r="JRC2" s="873"/>
      <c r="JRD2" s="873"/>
      <c r="JRE2" s="873"/>
      <c r="JRF2" s="873"/>
      <c r="JRG2" s="873"/>
      <c r="JRH2" s="873"/>
      <c r="JRI2" s="873"/>
      <c r="JRJ2" s="873"/>
      <c r="JRK2" s="873"/>
      <c r="JRL2" s="873"/>
      <c r="JRM2" s="873"/>
      <c r="JRN2" s="873"/>
      <c r="JRO2" s="873"/>
      <c r="JRP2" s="873"/>
      <c r="JRQ2" s="873"/>
      <c r="JRR2" s="873"/>
      <c r="JRS2" s="873"/>
      <c r="JRT2" s="873"/>
      <c r="JRU2" s="873"/>
      <c r="JRV2" s="873"/>
      <c r="JRW2" s="873"/>
      <c r="JRX2" s="873"/>
      <c r="JRY2" s="873"/>
      <c r="JRZ2" s="873"/>
      <c r="JSA2" s="873"/>
      <c r="JSB2" s="873"/>
      <c r="JSC2" s="873"/>
      <c r="JSD2" s="873"/>
      <c r="JSE2" s="873"/>
      <c r="JSF2" s="873"/>
      <c r="JSG2" s="873"/>
      <c r="JSH2" s="873"/>
      <c r="JSI2" s="873"/>
      <c r="JSJ2" s="873"/>
      <c r="JSK2" s="873"/>
      <c r="JSL2" s="873"/>
      <c r="JSM2" s="873"/>
      <c r="JSN2" s="873"/>
      <c r="JSO2" s="873"/>
      <c r="JSP2" s="873"/>
      <c r="JSQ2" s="873"/>
      <c r="JSR2" s="873"/>
      <c r="JSS2" s="873"/>
      <c r="JST2" s="873"/>
      <c r="JSU2" s="873"/>
      <c r="JSV2" s="873"/>
      <c r="JSW2" s="873"/>
      <c r="JSX2" s="873"/>
      <c r="JSY2" s="873"/>
      <c r="JSZ2" s="873"/>
      <c r="JTA2" s="873"/>
      <c r="JTB2" s="873"/>
      <c r="JTC2" s="873"/>
      <c r="JTD2" s="873"/>
      <c r="JTE2" s="873"/>
      <c r="JTF2" s="873"/>
      <c r="JTG2" s="873"/>
      <c r="JTH2" s="873"/>
      <c r="JTI2" s="873"/>
      <c r="JTJ2" s="873"/>
      <c r="JTK2" s="873"/>
      <c r="JTL2" s="873"/>
      <c r="JTM2" s="873"/>
      <c r="JTN2" s="873"/>
      <c r="JTO2" s="873"/>
      <c r="JTP2" s="873"/>
      <c r="JTQ2" s="873"/>
      <c r="JTR2" s="873"/>
      <c r="JTS2" s="873"/>
      <c r="JTT2" s="873"/>
      <c r="JTU2" s="873"/>
      <c r="JTV2" s="873"/>
      <c r="JTW2" s="873"/>
      <c r="JTX2" s="873"/>
      <c r="JTY2" s="873"/>
      <c r="JTZ2" s="873"/>
      <c r="JUA2" s="873"/>
      <c r="JUB2" s="873"/>
      <c r="JUC2" s="873"/>
      <c r="JUD2" s="873"/>
      <c r="JUE2" s="873"/>
      <c r="JUF2" s="873"/>
      <c r="JUG2" s="873"/>
      <c r="JUH2" s="873"/>
      <c r="JUI2" s="873"/>
      <c r="JUJ2" s="873"/>
      <c r="JUK2" s="873"/>
      <c r="JUL2" s="873"/>
      <c r="JUM2" s="873"/>
      <c r="JUN2" s="873"/>
      <c r="JUO2" s="873"/>
      <c r="JUP2" s="873"/>
      <c r="JUQ2" s="873"/>
      <c r="JUR2" s="873"/>
      <c r="JUS2" s="873"/>
      <c r="JUT2" s="873"/>
      <c r="JUU2" s="873"/>
      <c r="JUV2" s="873"/>
      <c r="JUW2" s="873"/>
      <c r="JUX2" s="873"/>
      <c r="JUY2" s="873"/>
      <c r="JUZ2" s="873"/>
      <c r="JVA2" s="873"/>
      <c r="JVB2" s="873"/>
      <c r="JVC2" s="873"/>
      <c r="JVD2" s="873"/>
      <c r="JVE2" s="873"/>
      <c r="JVF2" s="873"/>
      <c r="JVG2" s="873"/>
      <c r="JVH2" s="873"/>
      <c r="JVI2" s="873"/>
      <c r="JVJ2" s="873"/>
      <c r="JVK2" s="873"/>
      <c r="JVL2" s="873"/>
      <c r="JVM2" s="873"/>
      <c r="JVN2" s="873"/>
      <c r="JVO2" s="873"/>
      <c r="JVP2" s="873"/>
      <c r="JVQ2" s="873"/>
      <c r="JVR2" s="873"/>
      <c r="JVS2" s="873"/>
      <c r="JVT2" s="873"/>
      <c r="JVU2" s="873"/>
      <c r="JVV2" s="873"/>
      <c r="JVW2" s="873"/>
      <c r="JVX2" s="873"/>
      <c r="JVY2" s="873"/>
      <c r="JVZ2" s="873"/>
      <c r="JWA2" s="873"/>
      <c r="JWB2" s="873"/>
      <c r="JWC2" s="873"/>
      <c r="JWD2" s="873"/>
      <c r="JWE2" s="873"/>
      <c r="JWF2" s="873"/>
      <c r="JWG2" s="873"/>
      <c r="JWH2" s="873"/>
      <c r="JWI2" s="873"/>
      <c r="JWJ2" s="873"/>
      <c r="JWK2" s="873"/>
      <c r="JWL2" s="873"/>
      <c r="JWM2" s="873"/>
      <c r="JWN2" s="873"/>
      <c r="JWO2" s="873"/>
      <c r="JWP2" s="873"/>
      <c r="JWQ2" s="873"/>
      <c r="JWR2" s="873"/>
      <c r="JWS2" s="873"/>
      <c r="JWT2" s="873"/>
      <c r="JWU2" s="873"/>
      <c r="JWV2" s="873"/>
      <c r="JWW2" s="873"/>
      <c r="JWX2" s="873"/>
      <c r="JWY2" s="873"/>
      <c r="JWZ2" s="873"/>
      <c r="JXA2" s="873"/>
      <c r="JXB2" s="873"/>
      <c r="JXC2" s="873"/>
      <c r="JXD2" s="873"/>
      <c r="JXE2" s="873"/>
      <c r="JXF2" s="873"/>
      <c r="JXG2" s="873"/>
      <c r="JXH2" s="873"/>
      <c r="JXI2" s="873"/>
      <c r="JXJ2" s="873"/>
      <c r="JXK2" s="873"/>
      <c r="JXL2" s="873"/>
      <c r="JXM2" s="873"/>
      <c r="JXN2" s="873"/>
      <c r="JXO2" s="873"/>
      <c r="JXP2" s="873"/>
      <c r="JXQ2" s="873"/>
      <c r="JXR2" s="873"/>
      <c r="JXS2" s="873"/>
      <c r="JXT2" s="873"/>
      <c r="JXU2" s="873"/>
      <c r="JXV2" s="873"/>
      <c r="JXW2" s="873"/>
      <c r="JXX2" s="873"/>
      <c r="JXY2" s="873"/>
      <c r="JXZ2" s="873"/>
      <c r="JYA2" s="873"/>
      <c r="JYB2" s="873"/>
      <c r="JYC2" s="873"/>
      <c r="JYD2" s="873"/>
      <c r="JYE2" s="873"/>
      <c r="JYF2" s="873"/>
      <c r="JYG2" s="873"/>
      <c r="JYH2" s="873"/>
      <c r="JYI2" s="873"/>
      <c r="JYJ2" s="873"/>
      <c r="JYK2" s="873"/>
      <c r="JYL2" s="873"/>
      <c r="JYM2" s="873"/>
      <c r="JYN2" s="873"/>
      <c r="JYO2" s="873"/>
      <c r="JYP2" s="873"/>
      <c r="JYQ2" s="873"/>
      <c r="JYR2" s="873"/>
      <c r="JYS2" s="873"/>
      <c r="JYT2" s="873"/>
      <c r="JYU2" s="873"/>
      <c r="JYV2" s="873"/>
      <c r="JYW2" s="873"/>
      <c r="JYX2" s="873"/>
      <c r="JYY2" s="873"/>
      <c r="JYZ2" s="873"/>
      <c r="JZA2" s="873"/>
      <c r="JZB2" s="873"/>
      <c r="JZC2" s="873"/>
      <c r="JZD2" s="873"/>
      <c r="JZE2" s="873"/>
      <c r="JZF2" s="873"/>
      <c r="JZG2" s="873"/>
      <c r="JZH2" s="873"/>
      <c r="JZI2" s="873"/>
      <c r="JZJ2" s="873"/>
      <c r="JZK2" s="873"/>
      <c r="JZL2" s="873"/>
      <c r="JZM2" s="873"/>
      <c r="JZN2" s="873"/>
      <c r="JZO2" s="873"/>
      <c r="JZP2" s="873"/>
      <c r="JZQ2" s="873"/>
      <c r="JZR2" s="873"/>
      <c r="JZS2" s="873"/>
      <c r="JZT2" s="873"/>
      <c r="JZU2" s="873"/>
      <c r="JZV2" s="873"/>
      <c r="JZW2" s="873"/>
      <c r="JZX2" s="873"/>
      <c r="JZY2" s="873"/>
      <c r="JZZ2" s="873"/>
      <c r="KAA2" s="873"/>
      <c r="KAB2" s="873"/>
      <c r="KAC2" s="873"/>
      <c r="KAD2" s="873"/>
      <c r="KAE2" s="873"/>
      <c r="KAF2" s="873"/>
      <c r="KAG2" s="873"/>
      <c r="KAH2" s="873"/>
      <c r="KAI2" s="873"/>
      <c r="KAJ2" s="873"/>
      <c r="KAK2" s="873"/>
      <c r="KAL2" s="873"/>
      <c r="KAM2" s="873"/>
      <c r="KAN2" s="873"/>
      <c r="KAO2" s="873"/>
      <c r="KAP2" s="873"/>
      <c r="KAQ2" s="873"/>
      <c r="KAR2" s="873"/>
      <c r="KAS2" s="873"/>
      <c r="KAT2" s="873"/>
      <c r="KAU2" s="873"/>
      <c r="KAV2" s="873"/>
      <c r="KAW2" s="873"/>
      <c r="KAX2" s="873"/>
      <c r="KAY2" s="873"/>
      <c r="KAZ2" s="873"/>
      <c r="KBA2" s="873"/>
      <c r="KBB2" s="873"/>
      <c r="KBC2" s="873"/>
      <c r="KBD2" s="873"/>
      <c r="KBE2" s="873"/>
      <c r="KBF2" s="873"/>
      <c r="KBG2" s="873"/>
      <c r="KBH2" s="873"/>
      <c r="KBI2" s="873"/>
      <c r="KBJ2" s="873"/>
      <c r="KBK2" s="873"/>
      <c r="KBL2" s="873"/>
      <c r="KBM2" s="873"/>
      <c r="KBN2" s="873"/>
      <c r="KBO2" s="873"/>
      <c r="KBP2" s="873"/>
      <c r="KBQ2" s="873"/>
      <c r="KBR2" s="873"/>
      <c r="KBS2" s="873"/>
      <c r="KBT2" s="873"/>
      <c r="KBU2" s="873"/>
      <c r="KBV2" s="873"/>
      <c r="KBW2" s="873"/>
      <c r="KBX2" s="873"/>
      <c r="KBY2" s="873"/>
      <c r="KBZ2" s="873"/>
      <c r="KCA2" s="873"/>
      <c r="KCB2" s="873"/>
      <c r="KCC2" s="873"/>
      <c r="KCD2" s="873"/>
      <c r="KCE2" s="873"/>
      <c r="KCF2" s="873"/>
      <c r="KCG2" s="873"/>
      <c r="KCH2" s="873"/>
      <c r="KCI2" s="873"/>
      <c r="KCJ2" s="873"/>
      <c r="KCK2" s="873"/>
      <c r="KCL2" s="873"/>
      <c r="KCM2" s="873"/>
      <c r="KCN2" s="873"/>
      <c r="KCO2" s="873"/>
      <c r="KCP2" s="873"/>
      <c r="KCQ2" s="873"/>
      <c r="KCR2" s="873"/>
      <c r="KCS2" s="873"/>
      <c r="KCT2" s="873"/>
      <c r="KCU2" s="873"/>
      <c r="KCV2" s="873"/>
      <c r="KCW2" s="873"/>
      <c r="KCX2" s="873"/>
      <c r="KCY2" s="873"/>
      <c r="KCZ2" s="873"/>
      <c r="KDA2" s="873"/>
      <c r="KDB2" s="873"/>
      <c r="KDC2" s="873"/>
      <c r="KDD2" s="873"/>
      <c r="KDE2" s="873"/>
      <c r="KDF2" s="873"/>
      <c r="KDG2" s="873"/>
      <c r="KDH2" s="873"/>
      <c r="KDI2" s="873"/>
      <c r="KDJ2" s="873"/>
      <c r="KDK2" s="873"/>
      <c r="KDL2" s="873"/>
      <c r="KDM2" s="873"/>
      <c r="KDN2" s="873"/>
      <c r="KDO2" s="873"/>
      <c r="KDP2" s="873"/>
      <c r="KDQ2" s="873"/>
      <c r="KDR2" s="873"/>
      <c r="KDS2" s="873"/>
      <c r="KDT2" s="873"/>
      <c r="KDU2" s="873"/>
      <c r="KDV2" s="873"/>
      <c r="KDW2" s="873"/>
      <c r="KDX2" s="873"/>
      <c r="KDY2" s="873"/>
      <c r="KDZ2" s="873"/>
      <c r="KEA2" s="873"/>
      <c r="KEB2" s="873"/>
      <c r="KEC2" s="873"/>
      <c r="KED2" s="873"/>
      <c r="KEE2" s="873"/>
      <c r="KEF2" s="873"/>
      <c r="KEG2" s="873"/>
      <c r="KEH2" s="873"/>
      <c r="KEI2" s="873"/>
      <c r="KEJ2" s="873"/>
      <c r="KEK2" s="873"/>
      <c r="KEL2" s="873"/>
      <c r="KEM2" s="873"/>
      <c r="KEN2" s="873"/>
      <c r="KEO2" s="873"/>
      <c r="KEP2" s="873"/>
      <c r="KEQ2" s="873"/>
      <c r="KER2" s="873"/>
      <c r="KES2" s="873"/>
      <c r="KET2" s="873"/>
      <c r="KEU2" s="873"/>
      <c r="KEV2" s="873"/>
      <c r="KEW2" s="873"/>
      <c r="KEX2" s="873"/>
      <c r="KEY2" s="873"/>
      <c r="KEZ2" s="873"/>
      <c r="KFA2" s="873"/>
      <c r="KFB2" s="873"/>
      <c r="KFC2" s="873"/>
      <c r="KFD2" s="873"/>
      <c r="KFE2" s="873"/>
      <c r="KFF2" s="873"/>
      <c r="KFG2" s="873"/>
      <c r="KFH2" s="873"/>
      <c r="KFI2" s="873"/>
      <c r="KFJ2" s="873"/>
      <c r="KFK2" s="873"/>
      <c r="KFL2" s="873"/>
      <c r="KFM2" s="873"/>
      <c r="KFN2" s="873"/>
      <c r="KFO2" s="873"/>
      <c r="KFP2" s="873"/>
      <c r="KFQ2" s="873"/>
      <c r="KFR2" s="873"/>
      <c r="KFS2" s="873"/>
      <c r="KFT2" s="873"/>
      <c r="KFU2" s="873"/>
      <c r="KFV2" s="873"/>
      <c r="KFW2" s="873"/>
      <c r="KFX2" s="873"/>
      <c r="KFY2" s="873"/>
      <c r="KFZ2" s="873"/>
      <c r="KGA2" s="873"/>
      <c r="KGB2" s="873"/>
      <c r="KGC2" s="873"/>
      <c r="KGD2" s="873"/>
      <c r="KGE2" s="873"/>
      <c r="KGF2" s="873"/>
      <c r="KGG2" s="873"/>
      <c r="KGH2" s="873"/>
      <c r="KGI2" s="873"/>
      <c r="KGJ2" s="873"/>
      <c r="KGK2" s="873"/>
      <c r="KGL2" s="873"/>
      <c r="KGM2" s="873"/>
      <c r="KGN2" s="873"/>
      <c r="KGO2" s="873"/>
      <c r="KGP2" s="873"/>
      <c r="KGQ2" s="873"/>
      <c r="KGR2" s="873"/>
      <c r="KGS2" s="873"/>
      <c r="KGT2" s="873"/>
      <c r="KGU2" s="873"/>
      <c r="KGV2" s="873"/>
      <c r="KGW2" s="873"/>
      <c r="KGX2" s="873"/>
      <c r="KGY2" s="873"/>
      <c r="KGZ2" s="873"/>
      <c r="KHA2" s="873"/>
      <c r="KHB2" s="873"/>
      <c r="KHC2" s="873"/>
      <c r="KHD2" s="873"/>
      <c r="KHE2" s="873"/>
      <c r="KHF2" s="873"/>
      <c r="KHG2" s="873"/>
      <c r="KHH2" s="873"/>
      <c r="KHI2" s="873"/>
      <c r="KHJ2" s="873"/>
      <c r="KHK2" s="873"/>
      <c r="KHL2" s="873"/>
      <c r="KHM2" s="873"/>
      <c r="KHN2" s="873"/>
      <c r="KHO2" s="873"/>
      <c r="KHP2" s="873"/>
      <c r="KHQ2" s="873"/>
      <c r="KHR2" s="873"/>
      <c r="KHS2" s="873"/>
      <c r="KHT2" s="873"/>
      <c r="KHU2" s="873"/>
      <c r="KHV2" s="873"/>
      <c r="KHW2" s="873"/>
      <c r="KHX2" s="873"/>
      <c r="KHY2" s="873"/>
      <c r="KHZ2" s="873"/>
      <c r="KIA2" s="873"/>
      <c r="KIB2" s="873"/>
      <c r="KIC2" s="873"/>
      <c r="KID2" s="873"/>
      <c r="KIE2" s="873"/>
      <c r="KIF2" s="873"/>
      <c r="KIG2" s="873"/>
      <c r="KIH2" s="873"/>
      <c r="KII2" s="873"/>
      <c r="KIJ2" s="873"/>
      <c r="KIK2" s="873"/>
      <c r="KIL2" s="873"/>
      <c r="KIM2" s="873"/>
      <c r="KIN2" s="873"/>
      <c r="KIO2" s="873"/>
      <c r="KIP2" s="873"/>
      <c r="KIQ2" s="873"/>
      <c r="KIR2" s="873"/>
      <c r="KIS2" s="873"/>
      <c r="KIT2" s="873"/>
      <c r="KIU2" s="873"/>
      <c r="KIV2" s="873"/>
      <c r="KIW2" s="873"/>
      <c r="KIX2" s="873"/>
      <c r="KIY2" s="873"/>
      <c r="KIZ2" s="873"/>
      <c r="KJA2" s="873"/>
      <c r="KJB2" s="873"/>
      <c r="KJC2" s="873"/>
      <c r="KJD2" s="873"/>
      <c r="KJE2" s="873"/>
      <c r="KJF2" s="873"/>
      <c r="KJG2" s="873"/>
      <c r="KJH2" s="873"/>
      <c r="KJI2" s="873"/>
      <c r="KJJ2" s="873"/>
      <c r="KJK2" s="873"/>
      <c r="KJL2" s="873"/>
      <c r="KJM2" s="873"/>
      <c r="KJN2" s="873"/>
      <c r="KJO2" s="873"/>
      <c r="KJP2" s="873"/>
      <c r="KJQ2" s="873"/>
      <c r="KJR2" s="873"/>
      <c r="KJS2" s="873"/>
      <c r="KJT2" s="873"/>
      <c r="KJU2" s="873"/>
      <c r="KJV2" s="873"/>
      <c r="KJW2" s="873"/>
      <c r="KJX2" s="873"/>
      <c r="KJY2" s="873"/>
      <c r="KJZ2" s="873"/>
      <c r="KKA2" s="873"/>
      <c r="KKB2" s="873"/>
      <c r="KKC2" s="873"/>
      <c r="KKD2" s="873"/>
      <c r="KKE2" s="873"/>
      <c r="KKF2" s="873"/>
      <c r="KKG2" s="873"/>
      <c r="KKH2" s="873"/>
      <c r="KKI2" s="873"/>
      <c r="KKJ2" s="873"/>
      <c r="KKK2" s="873"/>
      <c r="KKL2" s="873"/>
      <c r="KKM2" s="873"/>
      <c r="KKN2" s="873"/>
      <c r="KKO2" s="873"/>
      <c r="KKP2" s="873"/>
      <c r="KKQ2" s="873"/>
      <c r="KKR2" s="873"/>
      <c r="KKS2" s="873"/>
      <c r="KKT2" s="873"/>
      <c r="KKU2" s="873"/>
      <c r="KKV2" s="873"/>
      <c r="KKW2" s="873"/>
      <c r="KKX2" s="873"/>
      <c r="KKY2" s="873"/>
      <c r="KKZ2" s="873"/>
      <c r="KLA2" s="873"/>
      <c r="KLB2" s="873"/>
      <c r="KLC2" s="873"/>
      <c r="KLD2" s="873"/>
      <c r="KLE2" s="873"/>
      <c r="KLF2" s="873"/>
      <c r="KLG2" s="873"/>
      <c r="KLH2" s="873"/>
      <c r="KLI2" s="873"/>
      <c r="KLJ2" s="873"/>
      <c r="KLK2" s="873"/>
      <c r="KLL2" s="873"/>
      <c r="KLM2" s="873"/>
      <c r="KLN2" s="873"/>
      <c r="KLO2" s="873"/>
      <c r="KLP2" s="873"/>
      <c r="KLQ2" s="873"/>
      <c r="KLR2" s="873"/>
      <c r="KLS2" s="873"/>
      <c r="KLT2" s="873"/>
      <c r="KLU2" s="873"/>
      <c r="KLV2" s="873"/>
      <c r="KLW2" s="873"/>
      <c r="KLX2" s="873"/>
      <c r="KLY2" s="873"/>
      <c r="KLZ2" s="873"/>
      <c r="KMA2" s="873"/>
      <c r="KMB2" s="873"/>
      <c r="KMC2" s="873"/>
      <c r="KMD2" s="873"/>
      <c r="KME2" s="873"/>
      <c r="KMF2" s="873"/>
      <c r="KMG2" s="873"/>
      <c r="KMH2" s="873"/>
      <c r="KMI2" s="873"/>
      <c r="KMJ2" s="873"/>
      <c r="KMK2" s="873"/>
      <c r="KML2" s="873"/>
      <c r="KMM2" s="873"/>
      <c r="KMN2" s="873"/>
      <c r="KMO2" s="873"/>
      <c r="KMP2" s="873"/>
      <c r="KMQ2" s="873"/>
      <c r="KMR2" s="873"/>
      <c r="KMS2" s="873"/>
      <c r="KMT2" s="873"/>
      <c r="KMU2" s="873"/>
      <c r="KMV2" s="873"/>
      <c r="KMW2" s="873"/>
      <c r="KMX2" s="873"/>
      <c r="KMY2" s="873"/>
      <c r="KMZ2" s="873"/>
      <c r="KNA2" s="873"/>
      <c r="KNB2" s="873"/>
      <c r="KNC2" s="873"/>
      <c r="KND2" s="873"/>
      <c r="KNE2" s="873"/>
      <c r="KNF2" s="873"/>
      <c r="KNG2" s="873"/>
      <c r="KNH2" s="873"/>
      <c r="KNI2" s="873"/>
      <c r="KNJ2" s="873"/>
      <c r="KNK2" s="873"/>
      <c r="KNL2" s="873"/>
      <c r="KNM2" s="873"/>
      <c r="KNN2" s="873"/>
      <c r="KNO2" s="873"/>
      <c r="KNP2" s="873"/>
      <c r="KNQ2" s="873"/>
      <c r="KNR2" s="873"/>
      <c r="KNS2" s="873"/>
      <c r="KNT2" s="873"/>
      <c r="KNU2" s="873"/>
      <c r="KNV2" s="873"/>
      <c r="KNW2" s="873"/>
      <c r="KNX2" s="873"/>
      <c r="KNY2" s="873"/>
      <c r="KNZ2" s="873"/>
      <c r="KOA2" s="873"/>
      <c r="KOB2" s="873"/>
      <c r="KOC2" s="873"/>
      <c r="KOD2" s="873"/>
      <c r="KOE2" s="873"/>
      <c r="KOF2" s="873"/>
      <c r="KOG2" s="873"/>
      <c r="KOH2" s="873"/>
      <c r="KOI2" s="873"/>
      <c r="KOJ2" s="873"/>
      <c r="KOK2" s="873"/>
      <c r="KOL2" s="873"/>
      <c r="KOM2" s="873"/>
      <c r="KON2" s="873"/>
      <c r="KOO2" s="873"/>
      <c r="KOP2" s="873"/>
      <c r="KOQ2" s="873"/>
      <c r="KOR2" s="873"/>
      <c r="KOS2" s="873"/>
      <c r="KOT2" s="873"/>
      <c r="KOU2" s="873"/>
      <c r="KOV2" s="873"/>
      <c r="KOW2" s="873"/>
      <c r="KOX2" s="873"/>
      <c r="KOY2" s="873"/>
      <c r="KOZ2" s="873"/>
      <c r="KPA2" s="873"/>
      <c r="KPB2" s="873"/>
      <c r="KPC2" s="873"/>
      <c r="KPD2" s="873"/>
      <c r="KPE2" s="873"/>
      <c r="KPF2" s="873"/>
      <c r="KPG2" s="873"/>
      <c r="KPH2" s="873"/>
      <c r="KPI2" s="873"/>
      <c r="KPJ2" s="873"/>
      <c r="KPK2" s="873"/>
      <c r="KPL2" s="873"/>
      <c r="KPM2" s="873"/>
      <c r="KPN2" s="873"/>
      <c r="KPO2" s="873"/>
      <c r="KPP2" s="873"/>
      <c r="KPQ2" s="873"/>
      <c r="KPR2" s="873"/>
      <c r="KPS2" s="873"/>
      <c r="KPT2" s="873"/>
      <c r="KPU2" s="873"/>
      <c r="KPV2" s="873"/>
      <c r="KPW2" s="873"/>
      <c r="KPX2" s="873"/>
      <c r="KPY2" s="873"/>
      <c r="KPZ2" s="873"/>
      <c r="KQA2" s="873"/>
      <c r="KQB2" s="873"/>
      <c r="KQC2" s="873"/>
      <c r="KQD2" s="873"/>
      <c r="KQE2" s="873"/>
      <c r="KQF2" s="873"/>
      <c r="KQG2" s="873"/>
      <c r="KQH2" s="873"/>
      <c r="KQI2" s="873"/>
      <c r="KQJ2" s="873"/>
      <c r="KQK2" s="873"/>
      <c r="KQL2" s="873"/>
      <c r="KQM2" s="873"/>
      <c r="KQN2" s="873"/>
      <c r="KQO2" s="873"/>
      <c r="KQP2" s="873"/>
      <c r="KQQ2" s="873"/>
      <c r="KQR2" s="873"/>
      <c r="KQS2" s="873"/>
      <c r="KQT2" s="873"/>
      <c r="KQU2" s="873"/>
      <c r="KQV2" s="873"/>
      <c r="KQW2" s="873"/>
      <c r="KQX2" s="873"/>
      <c r="KQY2" s="873"/>
      <c r="KQZ2" s="873"/>
      <c r="KRA2" s="873"/>
      <c r="KRB2" s="873"/>
      <c r="KRC2" s="873"/>
      <c r="KRD2" s="873"/>
      <c r="KRE2" s="873"/>
      <c r="KRF2" s="873"/>
      <c r="KRG2" s="873"/>
      <c r="KRH2" s="873"/>
      <c r="KRI2" s="873"/>
      <c r="KRJ2" s="873"/>
      <c r="KRK2" s="873"/>
      <c r="KRL2" s="873"/>
      <c r="KRM2" s="873"/>
      <c r="KRN2" s="873"/>
      <c r="KRO2" s="873"/>
      <c r="KRP2" s="873"/>
      <c r="KRQ2" s="873"/>
      <c r="KRR2" s="873"/>
      <c r="KRS2" s="873"/>
      <c r="KRT2" s="873"/>
      <c r="KRU2" s="873"/>
      <c r="KRV2" s="873"/>
      <c r="KRW2" s="873"/>
      <c r="KRX2" s="873"/>
      <c r="KRY2" s="873"/>
      <c r="KRZ2" s="873"/>
      <c r="KSA2" s="873"/>
      <c r="KSB2" s="873"/>
      <c r="KSC2" s="873"/>
      <c r="KSD2" s="873"/>
      <c r="KSE2" s="873"/>
      <c r="KSF2" s="873"/>
      <c r="KSG2" s="873"/>
      <c r="KSH2" s="873"/>
      <c r="KSI2" s="873"/>
      <c r="KSJ2" s="873"/>
      <c r="KSK2" s="873"/>
      <c r="KSL2" s="873"/>
      <c r="KSM2" s="873"/>
      <c r="KSN2" s="873"/>
      <c r="KSO2" s="873"/>
      <c r="KSP2" s="873"/>
      <c r="KSQ2" s="873"/>
      <c r="KSR2" s="873"/>
      <c r="KSS2" s="873"/>
      <c r="KST2" s="873"/>
      <c r="KSU2" s="873"/>
      <c r="KSV2" s="873"/>
      <c r="KSW2" s="873"/>
      <c r="KSX2" s="873"/>
      <c r="KSY2" s="873"/>
      <c r="KSZ2" s="873"/>
      <c r="KTA2" s="873"/>
      <c r="KTB2" s="873"/>
      <c r="KTC2" s="873"/>
      <c r="KTD2" s="873"/>
      <c r="KTE2" s="873"/>
      <c r="KTF2" s="873"/>
      <c r="KTG2" s="873"/>
      <c r="KTH2" s="873"/>
      <c r="KTI2" s="873"/>
      <c r="KTJ2" s="873"/>
      <c r="KTK2" s="873"/>
      <c r="KTL2" s="873"/>
      <c r="KTM2" s="873"/>
      <c r="KTN2" s="873"/>
      <c r="KTO2" s="873"/>
      <c r="KTP2" s="873"/>
      <c r="KTQ2" s="873"/>
      <c r="KTR2" s="873"/>
      <c r="KTS2" s="873"/>
      <c r="KTT2" s="873"/>
      <c r="KTU2" s="873"/>
      <c r="KTV2" s="873"/>
      <c r="KTW2" s="873"/>
      <c r="KTX2" s="873"/>
      <c r="KTY2" s="873"/>
      <c r="KTZ2" s="873"/>
      <c r="KUA2" s="873"/>
      <c r="KUB2" s="873"/>
      <c r="KUC2" s="873"/>
      <c r="KUD2" s="873"/>
      <c r="KUE2" s="873"/>
      <c r="KUF2" s="873"/>
      <c r="KUG2" s="873"/>
      <c r="KUH2" s="873"/>
      <c r="KUI2" s="873"/>
      <c r="KUJ2" s="873"/>
      <c r="KUK2" s="873"/>
      <c r="KUL2" s="873"/>
      <c r="KUM2" s="873"/>
      <c r="KUN2" s="873"/>
      <c r="KUO2" s="873"/>
      <c r="KUP2" s="873"/>
      <c r="KUQ2" s="873"/>
      <c r="KUR2" s="873"/>
      <c r="KUS2" s="873"/>
      <c r="KUT2" s="873"/>
      <c r="KUU2" s="873"/>
      <c r="KUV2" s="873"/>
      <c r="KUW2" s="873"/>
      <c r="KUX2" s="873"/>
      <c r="KUY2" s="873"/>
      <c r="KUZ2" s="873"/>
      <c r="KVA2" s="873"/>
      <c r="KVB2" s="873"/>
      <c r="KVC2" s="873"/>
      <c r="KVD2" s="873"/>
      <c r="KVE2" s="873"/>
      <c r="KVF2" s="873"/>
      <c r="KVG2" s="873"/>
      <c r="KVH2" s="873"/>
      <c r="KVI2" s="873"/>
      <c r="KVJ2" s="873"/>
      <c r="KVK2" s="873"/>
      <c r="KVL2" s="873"/>
      <c r="KVM2" s="873"/>
      <c r="KVN2" s="873"/>
      <c r="KVO2" s="873"/>
      <c r="KVP2" s="873"/>
      <c r="KVQ2" s="873"/>
      <c r="KVR2" s="873"/>
      <c r="KVS2" s="873"/>
      <c r="KVT2" s="873"/>
      <c r="KVU2" s="873"/>
      <c r="KVV2" s="873"/>
      <c r="KVW2" s="873"/>
      <c r="KVX2" s="873"/>
      <c r="KVY2" s="873"/>
      <c r="KVZ2" s="873"/>
      <c r="KWA2" s="873"/>
      <c r="KWB2" s="873"/>
      <c r="KWC2" s="873"/>
      <c r="KWD2" s="873"/>
      <c r="KWE2" s="873"/>
      <c r="KWF2" s="873"/>
      <c r="KWG2" s="873"/>
      <c r="KWH2" s="873"/>
      <c r="KWI2" s="873"/>
      <c r="KWJ2" s="873"/>
      <c r="KWK2" s="873"/>
      <c r="KWL2" s="873"/>
      <c r="KWM2" s="873"/>
      <c r="KWN2" s="873"/>
      <c r="KWO2" s="873"/>
      <c r="KWP2" s="873"/>
      <c r="KWQ2" s="873"/>
      <c r="KWR2" s="873"/>
      <c r="KWS2" s="873"/>
      <c r="KWT2" s="873"/>
      <c r="KWU2" s="873"/>
      <c r="KWV2" s="873"/>
      <c r="KWW2" s="873"/>
      <c r="KWX2" s="873"/>
      <c r="KWY2" s="873"/>
      <c r="KWZ2" s="873"/>
      <c r="KXA2" s="873"/>
      <c r="KXB2" s="873"/>
      <c r="KXC2" s="873"/>
      <c r="KXD2" s="873"/>
      <c r="KXE2" s="873"/>
      <c r="KXF2" s="873"/>
      <c r="KXG2" s="873"/>
      <c r="KXH2" s="873"/>
      <c r="KXI2" s="873"/>
      <c r="KXJ2" s="873"/>
      <c r="KXK2" s="873"/>
      <c r="KXL2" s="873"/>
      <c r="KXM2" s="873"/>
      <c r="KXN2" s="873"/>
      <c r="KXO2" s="873"/>
      <c r="KXP2" s="873"/>
      <c r="KXQ2" s="873"/>
      <c r="KXR2" s="873"/>
      <c r="KXS2" s="873"/>
      <c r="KXT2" s="873"/>
      <c r="KXU2" s="873"/>
      <c r="KXV2" s="873"/>
      <c r="KXW2" s="873"/>
      <c r="KXX2" s="873"/>
      <c r="KXY2" s="873"/>
      <c r="KXZ2" s="873"/>
      <c r="KYA2" s="873"/>
      <c r="KYB2" s="873"/>
      <c r="KYC2" s="873"/>
      <c r="KYD2" s="873"/>
      <c r="KYE2" s="873"/>
      <c r="KYF2" s="873"/>
      <c r="KYG2" s="873"/>
      <c r="KYH2" s="873"/>
      <c r="KYI2" s="873"/>
      <c r="KYJ2" s="873"/>
      <c r="KYK2" s="873"/>
      <c r="KYL2" s="873"/>
      <c r="KYM2" s="873"/>
      <c r="KYN2" s="873"/>
      <c r="KYO2" s="873"/>
      <c r="KYP2" s="873"/>
      <c r="KYQ2" s="873"/>
      <c r="KYR2" s="873"/>
      <c r="KYS2" s="873"/>
      <c r="KYT2" s="873"/>
      <c r="KYU2" s="873"/>
      <c r="KYV2" s="873"/>
      <c r="KYW2" s="873"/>
      <c r="KYX2" s="873"/>
      <c r="KYY2" s="873"/>
      <c r="KYZ2" s="873"/>
      <c r="KZA2" s="873"/>
      <c r="KZB2" s="873"/>
      <c r="KZC2" s="873"/>
      <c r="KZD2" s="873"/>
      <c r="KZE2" s="873"/>
      <c r="KZF2" s="873"/>
      <c r="KZG2" s="873"/>
      <c r="KZH2" s="873"/>
      <c r="KZI2" s="873"/>
      <c r="KZJ2" s="873"/>
      <c r="KZK2" s="873"/>
      <c r="KZL2" s="873"/>
      <c r="KZM2" s="873"/>
      <c r="KZN2" s="873"/>
      <c r="KZO2" s="873"/>
      <c r="KZP2" s="873"/>
      <c r="KZQ2" s="873"/>
      <c r="KZR2" s="873"/>
      <c r="KZS2" s="873"/>
      <c r="KZT2" s="873"/>
      <c r="KZU2" s="873"/>
      <c r="KZV2" s="873"/>
      <c r="KZW2" s="873"/>
      <c r="KZX2" s="873"/>
      <c r="KZY2" s="873"/>
      <c r="KZZ2" s="873"/>
      <c r="LAA2" s="873"/>
      <c r="LAB2" s="873"/>
      <c r="LAC2" s="873"/>
      <c r="LAD2" s="873"/>
      <c r="LAE2" s="873"/>
      <c r="LAF2" s="873"/>
      <c r="LAG2" s="873"/>
      <c r="LAH2" s="873"/>
      <c r="LAI2" s="873"/>
      <c r="LAJ2" s="873"/>
      <c r="LAK2" s="873"/>
      <c r="LAL2" s="873"/>
      <c r="LAM2" s="873"/>
      <c r="LAN2" s="873"/>
      <c r="LAO2" s="873"/>
      <c r="LAP2" s="873"/>
      <c r="LAQ2" s="873"/>
      <c r="LAR2" s="873"/>
      <c r="LAS2" s="873"/>
      <c r="LAT2" s="873"/>
      <c r="LAU2" s="873"/>
      <c r="LAV2" s="873"/>
      <c r="LAW2" s="873"/>
      <c r="LAX2" s="873"/>
      <c r="LAY2" s="873"/>
      <c r="LAZ2" s="873"/>
      <c r="LBA2" s="873"/>
      <c r="LBB2" s="873"/>
      <c r="LBC2" s="873"/>
      <c r="LBD2" s="873"/>
      <c r="LBE2" s="873"/>
      <c r="LBF2" s="873"/>
      <c r="LBG2" s="873"/>
      <c r="LBH2" s="873"/>
      <c r="LBI2" s="873"/>
      <c r="LBJ2" s="873"/>
      <c r="LBK2" s="873"/>
      <c r="LBL2" s="873"/>
      <c r="LBM2" s="873"/>
      <c r="LBN2" s="873"/>
      <c r="LBO2" s="873"/>
      <c r="LBP2" s="873"/>
      <c r="LBQ2" s="873"/>
      <c r="LBR2" s="873"/>
      <c r="LBS2" s="873"/>
      <c r="LBT2" s="873"/>
      <c r="LBU2" s="873"/>
      <c r="LBV2" s="873"/>
      <c r="LBW2" s="873"/>
      <c r="LBX2" s="873"/>
      <c r="LBY2" s="873"/>
      <c r="LBZ2" s="873"/>
      <c r="LCA2" s="873"/>
      <c r="LCB2" s="873"/>
      <c r="LCC2" s="873"/>
      <c r="LCD2" s="873"/>
      <c r="LCE2" s="873"/>
      <c r="LCF2" s="873"/>
      <c r="LCG2" s="873"/>
      <c r="LCH2" s="873"/>
      <c r="LCI2" s="873"/>
      <c r="LCJ2" s="873"/>
      <c r="LCK2" s="873"/>
      <c r="LCL2" s="873"/>
      <c r="LCM2" s="873"/>
      <c r="LCN2" s="873"/>
      <c r="LCO2" s="873"/>
      <c r="LCP2" s="873"/>
      <c r="LCQ2" s="873"/>
      <c r="LCR2" s="873"/>
      <c r="LCS2" s="873"/>
      <c r="LCT2" s="873"/>
      <c r="LCU2" s="873"/>
      <c r="LCV2" s="873"/>
      <c r="LCW2" s="873"/>
      <c r="LCX2" s="873"/>
      <c r="LCY2" s="873"/>
      <c r="LCZ2" s="873"/>
      <c r="LDA2" s="873"/>
      <c r="LDB2" s="873"/>
      <c r="LDC2" s="873"/>
      <c r="LDD2" s="873"/>
      <c r="LDE2" s="873"/>
      <c r="LDF2" s="873"/>
      <c r="LDG2" s="873"/>
      <c r="LDH2" s="873"/>
      <c r="LDI2" s="873"/>
      <c r="LDJ2" s="873"/>
      <c r="LDK2" s="873"/>
      <c r="LDL2" s="873"/>
      <c r="LDM2" s="873"/>
      <c r="LDN2" s="873"/>
      <c r="LDO2" s="873"/>
      <c r="LDP2" s="873"/>
      <c r="LDQ2" s="873"/>
      <c r="LDR2" s="873"/>
      <c r="LDS2" s="873"/>
      <c r="LDT2" s="873"/>
      <c r="LDU2" s="873"/>
      <c r="LDV2" s="873"/>
      <c r="LDW2" s="873"/>
      <c r="LDX2" s="873"/>
      <c r="LDY2" s="873"/>
      <c r="LDZ2" s="873"/>
      <c r="LEA2" s="873"/>
      <c r="LEB2" s="873"/>
      <c r="LEC2" s="873"/>
      <c r="LED2" s="873"/>
      <c r="LEE2" s="873"/>
      <c r="LEF2" s="873"/>
      <c r="LEG2" s="873"/>
      <c r="LEH2" s="873"/>
      <c r="LEI2" s="873"/>
      <c r="LEJ2" s="873"/>
      <c r="LEK2" s="873"/>
      <c r="LEL2" s="873"/>
      <c r="LEM2" s="873"/>
      <c r="LEN2" s="873"/>
      <c r="LEO2" s="873"/>
      <c r="LEP2" s="873"/>
      <c r="LEQ2" s="873"/>
      <c r="LER2" s="873"/>
      <c r="LES2" s="873"/>
      <c r="LET2" s="873"/>
      <c r="LEU2" s="873"/>
      <c r="LEV2" s="873"/>
      <c r="LEW2" s="873"/>
      <c r="LEX2" s="873"/>
      <c r="LEY2" s="873"/>
      <c r="LEZ2" s="873"/>
      <c r="LFA2" s="873"/>
      <c r="LFB2" s="873"/>
      <c r="LFC2" s="873"/>
      <c r="LFD2" s="873"/>
      <c r="LFE2" s="873"/>
      <c r="LFF2" s="873"/>
      <c r="LFG2" s="873"/>
      <c r="LFH2" s="873"/>
      <c r="LFI2" s="873"/>
      <c r="LFJ2" s="873"/>
      <c r="LFK2" s="873"/>
      <c r="LFL2" s="873"/>
      <c r="LFM2" s="873"/>
      <c r="LFN2" s="873"/>
      <c r="LFO2" s="873"/>
      <c r="LFP2" s="873"/>
      <c r="LFQ2" s="873"/>
      <c r="LFR2" s="873"/>
      <c r="LFS2" s="873"/>
      <c r="LFT2" s="873"/>
      <c r="LFU2" s="873"/>
      <c r="LFV2" s="873"/>
      <c r="LFW2" s="873"/>
      <c r="LFX2" s="873"/>
      <c r="LFY2" s="873"/>
      <c r="LFZ2" s="873"/>
      <c r="LGA2" s="873"/>
      <c r="LGB2" s="873"/>
      <c r="LGC2" s="873"/>
      <c r="LGD2" s="873"/>
      <c r="LGE2" s="873"/>
      <c r="LGF2" s="873"/>
      <c r="LGG2" s="873"/>
      <c r="LGH2" s="873"/>
      <c r="LGI2" s="873"/>
      <c r="LGJ2" s="873"/>
      <c r="LGK2" s="873"/>
      <c r="LGL2" s="873"/>
      <c r="LGM2" s="873"/>
      <c r="LGN2" s="873"/>
      <c r="LGO2" s="873"/>
      <c r="LGP2" s="873"/>
      <c r="LGQ2" s="873"/>
      <c r="LGR2" s="873"/>
      <c r="LGS2" s="873"/>
      <c r="LGT2" s="873"/>
      <c r="LGU2" s="873"/>
      <c r="LGV2" s="873"/>
      <c r="LGW2" s="873"/>
      <c r="LGX2" s="873"/>
      <c r="LGY2" s="873"/>
      <c r="LGZ2" s="873"/>
      <c r="LHA2" s="873"/>
      <c r="LHB2" s="873"/>
      <c r="LHC2" s="873"/>
      <c r="LHD2" s="873"/>
      <c r="LHE2" s="873"/>
      <c r="LHF2" s="873"/>
      <c r="LHG2" s="873"/>
      <c r="LHH2" s="873"/>
      <c r="LHI2" s="873"/>
      <c r="LHJ2" s="873"/>
      <c r="LHK2" s="873"/>
      <c r="LHL2" s="873"/>
      <c r="LHM2" s="873"/>
      <c r="LHN2" s="873"/>
      <c r="LHO2" s="873"/>
      <c r="LHP2" s="873"/>
      <c r="LHQ2" s="873"/>
      <c r="LHR2" s="873"/>
      <c r="LHS2" s="873"/>
      <c r="LHT2" s="873"/>
      <c r="LHU2" s="873"/>
      <c r="LHV2" s="873"/>
      <c r="LHW2" s="873"/>
      <c r="LHX2" s="873"/>
      <c r="LHY2" s="873"/>
      <c r="LHZ2" s="873"/>
      <c r="LIA2" s="873"/>
      <c r="LIB2" s="873"/>
      <c r="LIC2" s="873"/>
      <c r="LID2" s="873"/>
      <c r="LIE2" s="873"/>
      <c r="LIF2" s="873"/>
      <c r="LIG2" s="873"/>
      <c r="LIH2" s="873"/>
      <c r="LII2" s="873"/>
      <c r="LIJ2" s="873"/>
      <c r="LIK2" s="873"/>
      <c r="LIL2" s="873"/>
      <c r="LIM2" s="873"/>
      <c r="LIN2" s="873"/>
      <c r="LIO2" s="873"/>
      <c r="LIP2" s="873"/>
      <c r="LIQ2" s="873"/>
      <c r="LIR2" s="873"/>
      <c r="LIS2" s="873"/>
      <c r="LIT2" s="873"/>
      <c r="LIU2" s="873"/>
      <c r="LIV2" s="873"/>
      <c r="LIW2" s="873"/>
      <c r="LIX2" s="873"/>
      <c r="LIY2" s="873"/>
      <c r="LIZ2" s="873"/>
      <c r="LJA2" s="873"/>
      <c r="LJB2" s="873"/>
      <c r="LJC2" s="873"/>
      <c r="LJD2" s="873"/>
      <c r="LJE2" s="873"/>
      <c r="LJF2" s="873"/>
      <c r="LJG2" s="873"/>
      <c r="LJH2" s="873"/>
      <c r="LJI2" s="873"/>
      <c r="LJJ2" s="873"/>
      <c r="LJK2" s="873"/>
      <c r="LJL2" s="873"/>
      <c r="LJM2" s="873"/>
      <c r="LJN2" s="873"/>
      <c r="LJO2" s="873"/>
      <c r="LJP2" s="873"/>
      <c r="LJQ2" s="873"/>
      <c r="LJR2" s="873"/>
      <c r="LJS2" s="873"/>
      <c r="LJT2" s="873"/>
      <c r="LJU2" s="873"/>
      <c r="LJV2" s="873"/>
      <c r="LJW2" s="873"/>
      <c r="LJX2" s="873"/>
      <c r="LJY2" s="873"/>
      <c r="LJZ2" s="873"/>
      <c r="LKA2" s="873"/>
      <c r="LKB2" s="873"/>
      <c r="LKC2" s="873"/>
      <c r="LKD2" s="873"/>
      <c r="LKE2" s="873"/>
      <c r="LKF2" s="873"/>
      <c r="LKG2" s="873"/>
      <c r="LKH2" s="873"/>
      <c r="LKI2" s="873"/>
      <c r="LKJ2" s="873"/>
      <c r="LKK2" s="873"/>
      <c r="LKL2" s="873"/>
      <c r="LKM2" s="873"/>
      <c r="LKN2" s="873"/>
      <c r="LKO2" s="873"/>
      <c r="LKP2" s="873"/>
      <c r="LKQ2" s="873"/>
      <c r="LKR2" s="873"/>
      <c r="LKS2" s="873"/>
      <c r="LKT2" s="873"/>
      <c r="LKU2" s="873"/>
      <c r="LKV2" s="873"/>
      <c r="LKW2" s="873"/>
      <c r="LKX2" s="873"/>
      <c r="LKY2" s="873"/>
      <c r="LKZ2" s="873"/>
      <c r="LLA2" s="873"/>
      <c r="LLB2" s="873"/>
      <c r="LLC2" s="873"/>
      <c r="LLD2" s="873"/>
      <c r="LLE2" s="873"/>
      <c r="LLF2" s="873"/>
      <c r="LLG2" s="873"/>
      <c r="LLH2" s="873"/>
      <c r="LLI2" s="873"/>
      <c r="LLJ2" s="873"/>
      <c r="LLK2" s="873"/>
      <c r="LLL2" s="873"/>
      <c r="LLM2" s="873"/>
      <c r="LLN2" s="873"/>
      <c r="LLO2" s="873"/>
      <c r="LLP2" s="873"/>
      <c r="LLQ2" s="873"/>
      <c r="LLR2" s="873"/>
      <c r="LLS2" s="873"/>
      <c r="LLT2" s="873"/>
      <c r="LLU2" s="873"/>
      <c r="LLV2" s="873"/>
      <c r="LLW2" s="873"/>
      <c r="LLX2" s="873"/>
      <c r="LLY2" s="873"/>
      <c r="LLZ2" s="873"/>
      <c r="LMA2" s="873"/>
      <c r="LMB2" s="873"/>
      <c r="LMC2" s="873"/>
      <c r="LMD2" s="873"/>
      <c r="LME2" s="873"/>
      <c r="LMF2" s="873"/>
      <c r="LMG2" s="873"/>
      <c r="LMH2" s="873"/>
      <c r="LMI2" s="873"/>
      <c r="LMJ2" s="873"/>
      <c r="LMK2" s="873"/>
      <c r="LML2" s="873"/>
      <c r="LMM2" s="873"/>
      <c r="LMN2" s="873"/>
      <c r="LMO2" s="873"/>
      <c r="LMP2" s="873"/>
      <c r="LMQ2" s="873"/>
      <c r="LMR2" s="873"/>
      <c r="LMS2" s="873"/>
      <c r="LMT2" s="873"/>
      <c r="LMU2" s="873"/>
      <c r="LMV2" s="873"/>
      <c r="LMW2" s="873"/>
      <c r="LMX2" s="873"/>
      <c r="LMY2" s="873"/>
      <c r="LMZ2" s="873"/>
      <c r="LNA2" s="873"/>
      <c r="LNB2" s="873"/>
      <c r="LNC2" s="873"/>
      <c r="LND2" s="873"/>
      <c r="LNE2" s="873"/>
      <c r="LNF2" s="873"/>
      <c r="LNG2" s="873"/>
      <c r="LNH2" s="873"/>
      <c r="LNI2" s="873"/>
      <c r="LNJ2" s="873"/>
      <c r="LNK2" s="873"/>
      <c r="LNL2" s="873"/>
      <c r="LNM2" s="873"/>
      <c r="LNN2" s="873"/>
      <c r="LNO2" s="873"/>
      <c r="LNP2" s="873"/>
      <c r="LNQ2" s="873"/>
      <c r="LNR2" s="873"/>
      <c r="LNS2" s="873"/>
      <c r="LNT2" s="873"/>
      <c r="LNU2" s="873"/>
      <c r="LNV2" s="873"/>
      <c r="LNW2" s="873"/>
      <c r="LNX2" s="873"/>
      <c r="LNY2" s="873"/>
      <c r="LNZ2" s="873"/>
      <c r="LOA2" s="873"/>
      <c r="LOB2" s="873"/>
      <c r="LOC2" s="873"/>
      <c r="LOD2" s="873"/>
      <c r="LOE2" s="873"/>
      <c r="LOF2" s="873"/>
      <c r="LOG2" s="873"/>
      <c r="LOH2" s="873"/>
      <c r="LOI2" s="873"/>
      <c r="LOJ2" s="873"/>
      <c r="LOK2" s="873"/>
      <c r="LOL2" s="873"/>
      <c r="LOM2" s="873"/>
      <c r="LON2" s="873"/>
      <c r="LOO2" s="873"/>
      <c r="LOP2" s="873"/>
      <c r="LOQ2" s="873"/>
      <c r="LOR2" s="873"/>
      <c r="LOS2" s="873"/>
      <c r="LOT2" s="873"/>
      <c r="LOU2" s="873"/>
      <c r="LOV2" s="873"/>
      <c r="LOW2" s="873"/>
      <c r="LOX2" s="873"/>
      <c r="LOY2" s="873"/>
      <c r="LOZ2" s="873"/>
      <c r="LPA2" s="873"/>
      <c r="LPB2" s="873"/>
      <c r="LPC2" s="873"/>
      <c r="LPD2" s="873"/>
      <c r="LPE2" s="873"/>
      <c r="LPF2" s="873"/>
      <c r="LPG2" s="873"/>
      <c r="LPH2" s="873"/>
      <c r="LPI2" s="873"/>
      <c r="LPJ2" s="873"/>
      <c r="LPK2" s="873"/>
      <c r="LPL2" s="873"/>
      <c r="LPM2" s="873"/>
      <c r="LPN2" s="873"/>
      <c r="LPO2" s="873"/>
      <c r="LPP2" s="873"/>
      <c r="LPQ2" s="873"/>
      <c r="LPR2" s="873"/>
      <c r="LPS2" s="873"/>
      <c r="LPT2" s="873"/>
      <c r="LPU2" s="873"/>
      <c r="LPV2" s="873"/>
      <c r="LPW2" s="873"/>
      <c r="LPX2" s="873"/>
      <c r="LPY2" s="873"/>
      <c r="LPZ2" s="873"/>
      <c r="LQA2" s="873"/>
      <c r="LQB2" s="873"/>
      <c r="LQC2" s="873"/>
      <c r="LQD2" s="873"/>
      <c r="LQE2" s="873"/>
      <c r="LQF2" s="873"/>
      <c r="LQG2" s="873"/>
      <c r="LQH2" s="873"/>
      <c r="LQI2" s="873"/>
      <c r="LQJ2" s="873"/>
      <c r="LQK2" s="873"/>
      <c r="LQL2" s="873"/>
      <c r="LQM2" s="873"/>
      <c r="LQN2" s="873"/>
      <c r="LQO2" s="873"/>
      <c r="LQP2" s="873"/>
      <c r="LQQ2" s="873"/>
      <c r="LQR2" s="873"/>
      <c r="LQS2" s="873"/>
      <c r="LQT2" s="873"/>
      <c r="LQU2" s="873"/>
      <c r="LQV2" s="873"/>
      <c r="LQW2" s="873"/>
      <c r="LQX2" s="873"/>
      <c r="LQY2" s="873"/>
      <c r="LQZ2" s="873"/>
      <c r="LRA2" s="873"/>
      <c r="LRB2" s="873"/>
      <c r="LRC2" s="873"/>
      <c r="LRD2" s="873"/>
      <c r="LRE2" s="873"/>
      <c r="LRF2" s="873"/>
      <c r="LRG2" s="873"/>
      <c r="LRH2" s="873"/>
      <c r="LRI2" s="873"/>
      <c r="LRJ2" s="873"/>
      <c r="LRK2" s="873"/>
      <c r="LRL2" s="873"/>
      <c r="LRM2" s="873"/>
      <c r="LRN2" s="873"/>
      <c r="LRO2" s="873"/>
      <c r="LRP2" s="873"/>
      <c r="LRQ2" s="873"/>
      <c r="LRR2" s="873"/>
      <c r="LRS2" s="873"/>
      <c r="LRT2" s="873"/>
      <c r="LRU2" s="873"/>
      <c r="LRV2" s="873"/>
      <c r="LRW2" s="873"/>
      <c r="LRX2" s="873"/>
      <c r="LRY2" s="873"/>
      <c r="LRZ2" s="873"/>
      <c r="LSA2" s="873"/>
      <c r="LSB2" s="873"/>
      <c r="LSC2" s="873"/>
      <c r="LSD2" s="873"/>
      <c r="LSE2" s="873"/>
      <c r="LSF2" s="873"/>
      <c r="LSG2" s="873"/>
      <c r="LSH2" s="873"/>
      <c r="LSI2" s="873"/>
      <c r="LSJ2" s="873"/>
      <c r="LSK2" s="873"/>
      <c r="LSL2" s="873"/>
      <c r="LSM2" s="873"/>
      <c r="LSN2" s="873"/>
      <c r="LSO2" s="873"/>
      <c r="LSP2" s="873"/>
      <c r="LSQ2" s="873"/>
      <c r="LSR2" s="873"/>
      <c r="LSS2" s="873"/>
      <c r="LST2" s="873"/>
      <c r="LSU2" s="873"/>
      <c r="LSV2" s="873"/>
      <c r="LSW2" s="873"/>
      <c r="LSX2" s="873"/>
      <c r="LSY2" s="873"/>
      <c r="LSZ2" s="873"/>
      <c r="LTA2" s="873"/>
      <c r="LTB2" s="873"/>
      <c r="LTC2" s="873"/>
      <c r="LTD2" s="873"/>
      <c r="LTE2" s="873"/>
      <c r="LTF2" s="873"/>
      <c r="LTG2" s="873"/>
      <c r="LTH2" s="873"/>
      <c r="LTI2" s="873"/>
      <c r="LTJ2" s="873"/>
      <c r="LTK2" s="873"/>
      <c r="LTL2" s="873"/>
      <c r="LTM2" s="873"/>
      <c r="LTN2" s="873"/>
      <c r="LTO2" s="873"/>
      <c r="LTP2" s="873"/>
      <c r="LTQ2" s="873"/>
      <c r="LTR2" s="873"/>
      <c r="LTS2" s="873"/>
      <c r="LTT2" s="873"/>
      <c r="LTU2" s="873"/>
      <c r="LTV2" s="873"/>
      <c r="LTW2" s="873"/>
      <c r="LTX2" s="873"/>
      <c r="LTY2" s="873"/>
      <c r="LTZ2" s="873"/>
      <c r="LUA2" s="873"/>
      <c r="LUB2" s="873"/>
      <c r="LUC2" s="873"/>
      <c r="LUD2" s="873"/>
      <c r="LUE2" s="873"/>
      <c r="LUF2" s="873"/>
      <c r="LUG2" s="873"/>
      <c r="LUH2" s="873"/>
      <c r="LUI2" s="873"/>
      <c r="LUJ2" s="873"/>
      <c r="LUK2" s="873"/>
      <c r="LUL2" s="873"/>
      <c r="LUM2" s="873"/>
      <c r="LUN2" s="873"/>
      <c r="LUO2" s="873"/>
      <c r="LUP2" s="873"/>
      <c r="LUQ2" s="873"/>
      <c r="LUR2" s="873"/>
      <c r="LUS2" s="873"/>
      <c r="LUT2" s="873"/>
      <c r="LUU2" s="873"/>
      <c r="LUV2" s="873"/>
      <c r="LUW2" s="873"/>
      <c r="LUX2" s="873"/>
      <c r="LUY2" s="873"/>
      <c r="LUZ2" s="873"/>
      <c r="LVA2" s="873"/>
      <c r="LVB2" s="873"/>
      <c r="LVC2" s="873"/>
      <c r="LVD2" s="873"/>
      <c r="LVE2" s="873"/>
      <c r="LVF2" s="873"/>
      <c r="LVG2" s="873"/>
      <c r="LVH2" s="873"/>
      <c r="LVI2" s="873"/>
      <c r="LVJ2" s="873"/>
      <c r="LVK2" s="873"/>
      <c r="LVL2" s="873"/>
      <c r="LVM2" s="873"/>
      <c r="LVN2" s="873"/>
      <c r="LVO2" s="873"/>
      <c r="LVP2" s="873"/>
      <c r="LVQ2" s="873"/>
      <c r="LVR2" s="873"/>
      <c r="LVS2" s="873"/>
      <c r="LVT2" s="873"/>
      <c r="LVU2" s="873"/>
      <c r="LVV2" s="873"/>
      <c r="LVW2" s="873"/>
      <c r="LVX2" s="873"/>
      <c r="LVY2" s="873"/>
      <c r="LVZ2" s="873"/>
      <c r="LWA2" s="873"/>
      <c r="LWB2" s="873"/>
      <c r="LWC2" s="873"/>
      <c r="LWD2" s="873"/>
      <c r="LWE2" s="873"/>
      <c r="LWF2" s="873"/>
      <c r="LWG2" s="873"/>
      <c r="LWH2" s="873"/>
      <c r="LWI2" s="873"/>
      <c r="LWJ2" s="873"/>
      <c r="LWK2" s="873"/>
      <c r="LWL2" s="873"/>
      <c r="LWM2" s="873"/>
      <c r="LWN2" s="873"/>
      <c r="LWO2" s="873"/>
      <c r="LWP2" s="873"/>
      <c r="LWQ2" s="873"/>
      <c r="LWR2" s="873"/>
      <c r="LWS2" s="873"/>
      <c r="LWT2" s="873"/>
      <c r="LWU2" s="873"/>
      <c r="LWV2" s="873"/>
      <c r="LWW2" s="873"/>
      <c r="LWX2" s="873"/>
      <c r="LWY2" s="873"/>
      <c r="LWZ2" s="873"/>
      <c r="LXA2" s="873"/>
      <c r="LXB2" s="873"/>
      <c r="LXC2" s="873"/>
      <c r="LXD2" s="873"/>
      <c r="LXE2" s="873"/>
      <c r="LXF2" s="873"/>
      <c r="LXG2" s="873"/>
      <c r="LXH2" s="873"/>
      <c r="LXI2" s="873"/>
      <c r="LXJ2" s="873"/>
      <c r="LXK2" s="873"/>
      <c r="LXL2" s="873"/>
      <c r="LXM2" s="873"/>
      <c r="LXN2" s="873"/>
      <c r="LXO2" s="873"/>
      <c r="LXP2" s="873"/>
      <c r="LXQ2" s="873"/>
      <c r="LXR2" s="873"/>
      <c r="LXS2" s="873"/>
      <c r="LXT2" s="873"/>
      <c r="LXU2" s="873"/>
      <c r="LXV2" s="873"/>
      <c r="LXW2" s="873"/>
      <c r="LXX2" s="873"/>
      <c r="LXY2" s="873"/>
      <c r="LXZ2" s="873"/>
      <c r="LYA2" s="873"/>
      <c r="LYB2" s="873"/>
      <c r="LYC2" s="873"/>
      <c r="LYD2" s="873"/>
      <c r="LYE2" s="873"/>
      <c r="LYF2" s="873"/>
      <c r="LYG2" s="873"/>
      <c r="LYH2" s="873"/>
      <c r="LYI2" s="873"/>
      <c r="LYJ2" s="873"/>
      <c r="LYK2" s="873"/>
      <c r="LYL2" s="873"/>
      <c r="LYM2" s="873"/>
      <c r="LYN2" s="873"/>
      <c r="LYO2" s="873"/>
      <c r="LYP2" s="873"/>
      <c r="LYQ2" s="873"/>
      <c r="LYR2" s="873"/>
      <c r="LYS2" s="873"/>
      <c r="LYT2" s="873"/>
      <c r="LYU2" s="873"/>
      <c r="LYV2" s="873"/>
      <c r="LYW2" s="873"/>
      <c r="LYX2" s="873"/>
      <c r="LYY2" s="873"/>
      <c r="LYZ2" s="873"/>
      <c r="LZA2" s="873"/>
      <c r="LZB2" s="873"/>
      <c r="LZC2" s="873"/>
      <c r="LZD2" s="873"/>
      <c r="LZE2" s="873"/>
      <c r="LZF2" s="873"/>
      <c r="LZG2" s="873"/>
      <c r="LZH2" s="873"/>
      <c r="LZI2" s="873"/>
      <c r="LZJ2" s="873"/>
      <c r="LZK2" s="873"/>
      <c r="LZL2" s="873"/>
      <c r="LZM2" s="873"/>
      <c r="LZN2" s="873"/>
      <c r="LZO2" s="873"/>
      <c r="LZP2" s="873"/>
      <c r="LZQ2" s="873"/>
      <c r="LZR2" s="873"/>
      <c r="LZS2" s="873"/>
      <c r="LZT2" s="873"/>
      <c r="LZU2" s="873"/>
      <c r="LZV2" s="873"/>
      <c r="LZW2" s="873"/>
      <c r="LZX2" s="873"/>
      <c r="LZY2" s="873"/>
      <c r="LZZ2" s="873"/>
      <c r="MAA2" s="873"/>
      <c r="MAB2" s="873"/>
      <c r="MAC2" s="873"/>
      <c r="MAD2" s="873"/>
      <c r="MAE2" s="873"/>
      <c r="MAF2" s="873"/>
      <c r="MAG2" s="873"/>
      <c r="MAH2" s="873"/>
      <c r="MAI2" s="873"/>
      <c r="MAJ2" s="873"/>
      <c r="MAK2" s="873"/>
      <c r="MAL2" s="873"/>
      <c r="MAM2" s="873"/>
      <c r="MAN2" s="873"/>
      <c r="MAO2" s="873"/>
      <c r="MAP2" s="873"/>
      <c r="MAQ2" s="873"/>
      <c r="MAR2" s="873"/>
      <c r="MAS2" s="873"/>
      <c r="MAT2" s="873"/>
      <c r="MAU2" s="873"/>
      <c r="MAV2" s="873"/>
      <c r="MAW2" s="873"/>
      <c r="MAX2" s="873"/>
      <c r="MAY2" s="873"/>
      <c r="MAZ2" s="873"/>
      <c r="MBA2" s="873"/>
      <c r="MBB2" s="873"/>
      <c r="MBC2" s="873"/>
      <c r="MBD2" s="873"/>
      <c r="MBE2" s="873"/>
      <c r="MBF2" s="873"/>
      <c r="MBG2" s="873"/>
      <c r="MBH2" s="873"/>
      <c r="MBI2" s="873"/>
      <c r="MBJ2" s="873"/>
      <c r="MBK2" s="873"/>
      <c r="MBL2" s="873"/>
      <c r="MBM2" s="873"/>
      <c r="MBN2" s="873"/>
      <c r="MBO2" s="873"/>
      <c r="MBP2" s="873"/>
      <c r="MBQ2" s="873"/>
      <c r="MBR2" s="873"/>
      <c r="MBS2" s="873"/>
      <c r="MBT2" s="873"/>
      <c r="MBU2" s="873"/>
      <c r="MBV2" s="873"/>
      <c r="MBW2" s="873"/>
      <c r="MBX2" s="873"/>
      <c r="MBY2" s="873"/>
      <c r="MBZ2" s="873"/>
      <c r="MCA2" s="873"/>
      <c r="MCB2" s="873"/>
      <c r="MCC2" s="873"/>
      <c r="MCD2" s="873"/>
      <c r="MCE2" s="873"/>
      <c r="MCF2" s="873"/>
      <c r="MCG2" s="873"/>
      <c r="MCH2" s="873"/>
      <c r="MCI2" s="873"/>
      <c r="MCJ2" s="873"/>
      <c r="MCK2" s="873"/>
      <c r="MCL2" s="873"/>
      <c r="MCM2" s="873"/>
      <c r="MCN2" s="873"/>
      <c r="MCO2" s="873"/>
      <c r="MCP2" s="873"/>
      <c r="MCQ2" s="873"/>
      <c r="MCR2" s="873"/>
      <c r="MCS2" s="873"/>
      <c r="MCT2" s="873"/>
      <c r="MCU2" s="873"/>
      <c r="MCV2" s="873"/>
      <c r="MCW2" s="873"/>
      <c r="MCX2" s="873"/>
      <c r="MCY2" s="873"/>
      <c r="MCZ2" s="873"/>
      <c r="MDA2" s="873"/>
      <c r="MDB2" s="873"/>
      <c r="MDC2" s="873"/>
      <c r="MDD2" s="873"/>
      <c r="MDE2" s="873"/>
      <c r="MDF2" s="873"/>
      <c r="MDG2" s="873"/>
      <c r="MDH2" s="873"/>
      <c r="MDI2" s="873"/>
      <c r="MDJ2" s="873"/>
      <c r="MDK2" s="873"/>
      <c r="MDL2" s="873"/>
      <c r="MDM2" s="873"/>
      <c r="MDN2" s="873"/>
      <c r="MDO2" s="873"/>
      <c r="MDP2" s="873"/>
      <c r="MDQ2" s="873"/>
      <c r="MDR2" s="873"/>
      <c r="MDS2" s="873"/>
      <c r="MDT2" s="873"/>
      <c r="MDU2" s="873"/>
      <c r="MDV2" s="873"/>
      <c r="MDW2" s="873"/>
      <c r="MDX2" s="873"/>
      <c r="MDY2" s="873"/>
      <c r="MDZ2" s="873"/>
      <c r="MEA2" s="873"/>
      <c r="MEB2" s="873"/>
      <c r="MEC2" s="873"/>
      <c r="MED2" s="873"/>
      <c r="MEE2" s="873"/>
      <c r="MEF2" s="873"/>
      <c r="MEG2" s="873"/>
      <c r="MEH2" s="873"/>
      <c r="MEI2" s="873"/>
      <c r="MEJ2" s="873"/>
      <c r="MEK2" s="873"/>
      <c r="MEL2" s="873"/>
      <c r="MEM2" s="873"/>
      <c r="MEN2" s="873"/>
      <c r="MEO2" s="873"/>
      <c r="MEP2" s="873"/>
      <c r="MEQ2" s="873"/>
      <c r="MER2" s="873"/>
      <c r="MES2" s="873"/>
      <c r="MET2" s="873"/>
      <c r="MEU2" s="873"/>
      <c r="MEV2" s="873"/>
      <c r="MEW2" s="873"/>
      <c r="MEX2" s="873"/>
      <c r="MEY2" s="873"/>
      <c r="MEZ2" s="873"/>
      <c r="MFA2" s="873"/>
      <c r="MFB2" s="873"/>
      <c r="MFC2" s="873"/>
      <c r="MFD2" s="873"/>
      <c r="MFE2" s="873"/>
      <c r="MFF2" s="873"/>
      <c r="MFG2" s="873"/>
      <c r="MFH2" s="873"/>
      <c r="MFI2" s="873"/>
      <c r="MFJ2" s="873"/>
      <c r="MFK2" s="873"/>
      <c r="MFL2" s="873"/>
      <c r="MFM2" s="873"/>
      <c r="MFN2" s="873"/>
      <c r="MFO2" s="873"/>
      <c r="MFP2" s="873"/>
      <c r="MFQ2" s="873"/>
      <c r="MFR2" s="873"/>
      <c r="MFS2" s="873"/>
      <c r="MFT2" s="873"/>
      <c r="MFU2" s="873"/>
      <c r="MFV2" s="873"/>
      <c r="MFW2" s="873"/>
      <c r="MFX2" s="873"/>
      <c r="MFY2" s="873"/>
      <c r="MFZ2" s="873"/>
      <c r="MGA2" s="873"/>
      <c r="MGB2" s="873"/>
      <c r="MGC2" s="873"/>
      <c r="MGD2" s="873"/>
      <c r="MGE2" s="873"/>
      <c r="MGF2" s="873"/>
      <c r="MGG2" s="873"/>
      <c r="MGH2" s="873"/>
      <c r="MGI2" s="873"/>
      <c r="MGJ2" s="873"/>
      <c r="MGK2" s="873"/>
      <c r="MGL2" s="873"/>
      <c r="MGM2" s="873"/>
      <c r="MGN2" s="873"/>
      <c r="MGO2" s="873"/>
      <c r="MGP2" s="873"/>
      <c r="MGQ2" s="873"/>
      <c r="MGR2" s="873"/>
      <c r="MGS2" s="873"/>
      <c r="MGT2" s="873"/>
      <c r="MGU2" s="873"/>
      <c r="MGV2" s="873"/>
      <c r="MGW2" s="873"/>
      <c r="MGX2" s="873"/>
      <c r="MGY2" s="873"/>
      <c r="MGZ2" s="873"/>
      <c r="MHA2" s="873"/>
      <c r="MHB2" s="873"/>
      <c r="MHC2" s="873"/>
      <c r="MHD2" s="873"/>
      <c r="MHE2" s="873"/>
      <c r="MHF2" s="873"/>
      <c r="MHG2" s="873"/>
      <c r="MHH2" s="873"/>
      <c r="MHI2" s="873"/>
      <c r="MHJ2" s="873"/>
      <c r="MHK2" s="873"/>
      <c r="MHL2" s="873"/>
      <c r="MHM2" s="873"/>
      <c r="MHN2" s="873"/>
      <c r="MHO2" s="873"/>
      <c r="MHP2" s="873"/>
      <c r="MHQ2" s="873"/>
      <c r="MHR2" s="873"/>
      <c r="MHS2" s="873"/>
      <c r="MHT2" s="873"/>
      <c r="MHU2" s="873"/>
      <c r="MHV2" s="873"/>
      <c r="MHW2" s="873"/>
      <c r="MHX2" s="873"/>
      <c r="MHY2" s="873"/>
      <c r="MHZ2" s="873"/>
      <c r="MIA2" s="873"/>
      <c r="MIB2" s="873"/>
      <c r="MIC2" s="873"/>
      <c r="MID2" s="873"/>
      <c r="MIE2" s="873"/>
      <c r="MIF2" s="873"/>
      <c r="MIG2" s="873"/>
      <c r="MIH2" s="873"/>
      <c r="MII2" s="873"/>
      <c r="MIJ2" s="873"/>
      <c r="MIK2" s="873"/>
      <c r="MIL2" s="873"/>
      <c r="MIM2" s="873"/>
      <c r="MIN2" s="873"/>
      <c r="MIO2" s="873"/>
      <c r="MIP2" s="873"/>
      <c r="MIQ2" s="873"/>
      <c r="MIR2" s="873"/>
      <c r="MIS2" s="873"/>
      <c r="MIT2" s="873"/>
      <c r="MIU2" s="873"/>
      <c r="MIV2" s="873"/>
      <c r="MIW2" s="873"/>
      <c r="MIX2" s="873"/>
      <c r="MIY2" s="873"/>
      <c r="MIZ2" s="873"/>
      <c r="MJA2" s="873"/>
      <c r="MJB2" s="873"/>
      <c r="MJC2" s="873"/>
      <c r="MJD2" s="873"/>
      <c r="MJE2" s="873"/>
      <c r="MJF2" s="873"/>
      <c r="MJG2" s="873"/>
      <c r="MJH2" s="873"/>
      <c r="MJI2" s="873"/>
      <c r="MJJ2" s="873"/>
      <c r="MJK2" s="873"/>
      <c r="MJL2" s="873"/>
      <c r="MJM2" s="873"/>
      <c r="MJN2" s="873"/>
      <c r="MJO2" s="873"/>
      <c r="MJP2" s="873"/>
      <c r="MJQ2" s="873"/>
      <c r="MJR2" s="873"/>
      <c r="MJS2" s="873"/>
      <c r="MJT2" s="873"/>
      <c r="MJU2" s="873"/>
      <c r="MJV2" s="873"/>
      <c r="MJW2" s="873"/>
      <c r="MJX2" s="873"/>
      <c r="MJY2" s="873"/>
      <c r="MJZ2" s="873"/>
      <c r="MKA2" s="873"/>
      <c r="MKB2" s="873"/>
      <c r="MKC2" s="873"/>
      <c r="MKD2" s="873"/>
      <c r="MKE2" s="873"/>
      <c r="MKF2" s="873"/>
      <c r="MKG2" s="873"/>
      <c r="MKH2" s="873"/>
      <c r="MKI2" s="873"/>
      <c r="MKJ2" s="873"/>
      <c r="MKK2" s="873"/>
      <c r="MKL2" s="873"/>
      <c r="MKM2" s="873"/>
      <c r="MKN2" s="873"/>
      <c r="MKO2" s="873"/>
      <c r="MKP2" s="873"/>
      <c r="MKQ2" s="873"/>
      <c r="MKR2" s="873"/>
      <c r="MKS2" s="873"/>
      <c r="MKT2" s="873"/>
      <c r="MKU2" s="873"/>
      <c r="MKV2" s="873"/>
      <c r="MKW2" s="873"/>
      <c r="MKX2" s="873"/>
      <c r="MKY2" s="873"/>
      <c r="MKZ2" s="873"/>
      <c r="MLA2" s="873"/>
      <c r="MLB2" s="873"/>
      <c r="MLC2" s="873"/>
      <c r="MLD2" s="873"/>
      <c r="MLE2" s="873"/>
      <c r="MLF2" s="873"/>
      <c r="MLG2" s="873"/>
      <c r="MLH2" s="873"/>
      <c r="MLI2" s="873"/>
      <c r="MLJ2" s="873"/>
      <c r="MLK2" s="873"/>
      <c r="MLL2" s="873"/>
      <c r="MLM2" s="873"/>
      <c r="MLN2" s="873"/>
      <c r="MLO2" s="873"/>
      <c r="MLP2" s="873"/>
      <c r="MLQ2" s="873"/>
      <c r="MLR2" s="873"/>
      <c r="MLS2" s="873"/>
      <c r="MLT2" s="873"/>
      <c r="MLU2" s="873"/>
      <c r="MLV2" s="873"/>
      <c r="MLW2" s="873"/>
      <c r="MLX2" s="873"/>
      <c r="MLY2" s="873"/>
      <c r="MLZ2" s="873"/>
      <c r="MMA2" s="873"/>
      <c r="MMB2" s="873"/>
      <c r="MMC2" s="873"/>
      <c r="MMD2" s="873"/>
      <c r="MME2" s="873"/>
      <c r="MMF2" s="873"/>
      <c r="MMG2" s="873"/>
      <c r="MMH2" s="873"/>
      <c r="MMI2" s="873"/>
      <c r="MMJ2" s="873"/>
      <c r="MMK2" s="873"/>
      <c r="MML2" s="873"/>
      <c r="MMM2" s="873"/>
      <c r="MMN2" s="873"/>
      <c r="MMO2" s="873"/>
      <c r="MMP2" s="873"/>
      <c r="MMQ2" s="873"/>
      <c r="MMR2" s="873"/>
      <c r="MMS2" s="873"/>
      <c r="MMT2" s="873"/>
      <c r="MMU2" s="873"/>
      <c r="MMV2" s="873"/>
      <c r="MMW2" s="873"/>
      <c r="MMX2" s="873"/>
      <c r="MMY2" s="873"/>
      <c r="MMZ2" s="873"/>
      <c r="MNA2" s="873"/>
      <c r="MNB2" s="873"/>
      <c r="MNC2" s="873"/>
      <c r="MND2" s="873"/>
      <c r="MNE2" s="873"/>
      <c r="MNF2" s="873"/>
      <c r="MNG2" s="873"/>
      <c r="MNH2" s="873"/>
      <c r="MNI2" s="873"/>
      <c r="MNJ2" s="873"/>
      <c r="MNK2" s="873"/>
      <c r="MNL2" s="873"/>
      <c r="MNM2" s="873"/>
      <c r="MNN2" s="873"/>
      <c r="MNO2" s="873"/>
      <c r="MNP2" s="873"/>
      <c r="MNQ2" s="873"/>
      <c r="MNR2" s="873"/>
      <c r="MNS2" s="873"/>
      <c r="MNT2" s="873"/>
      <c r="MNU2" s="873"/>
      <c r="MNV2" s="873"/>
      <c r="MNW2" s="873"/>
      <c r="MNX2" s="873"/>
      <c r="MNY2" s="873"/>
      <c r="MNZ2" s="873"/>
      <c r="MOA2" s="873"/>
      <c r="MOB2" s="873"/>
      <c r="MOC2" s="873"/>
      <c r="MOD2" s="873"/>
      <c r="MOE2" s="873"/>
      <c r="MOF2" s="873"/>
      <c r="MOG2" s="873"/>
      <c r="MOH2" s="873"/>
      <c r="MOI2" s="873"/>
      <c r="MOJ2" s="873"/>
      <c r="MOK2" s="873"/>
      <c r="MOL2" s="873"/>
      <c r="MOM2" s="873"/>
      <c r="MON2" s="873"/>
      <c r="MOO2" s="873"/>
      <c r="MOP2" s="873"/>
      <c r="MOQ2" s="873"/>
      <c r="MOR2" s="873"/>
      <c r="MOS2" s="873"/>
      <c r="MOT2" s="873"/>
      <c r="MOU2" s="873"/>
      <c r="MOV2" s="873"/>
      <c r="MOW2" s="873"/>
      <c r="MOX2" s="873"/>
      <c r="MOY2" s="873"/>
      <c r="MOZ2" s="873"/>
      <c r="MPA2" s="873"/>
      <c r="MPB2" s="873"/>
      <c r="MPC2" s="873"/>
      <c r="MPD2" s="873"/>
      <c r="MPE2" s="873"/>
      <c r="MPF2" s="873"/>
      <c r="MPG2" s="873"/>
      <c r="MPH2" s="873"/>
      <c r="MPI2" s="873"/>
      <c r="MPJ2" s="873"/>
      <c r="MPK2" s="873"/>
      <c r="MPL2" s="873"/>
      <c r="MPM2" s="873"/>
      <c r="MPN2" s="873"/>
      <c r="MPO2" s="873"/>
      <c r="MPP2" s="873"/>
      <c r="MPQ2" s="873"/>
      <c r="MPR2" s="873"/>
      <c r="MPS2" s="873"/>
      <c r="MPT2" s="873"/>
      <c r="MPU2" s="873"/>
      <c r="MPV2" s="873"/>
      <c r="MPW2" s="873"/>
      <c r="MPX2" s="873"/>
      <c r="MPY2" s="873"/>
      <c r="MPZ2" s="873"/>
      <c r="MQA2" s="873"/>
      <c r="MQB2" s="873"/>
      <c r="MQC2" s="873"/>
      <c r="MQD2" s="873"/>
      <c r="MQE2" s="873"/>
      <c r="MQF2" s="873"/>
      <c r="MQG2" s="873"/>
      <c r="MQH2" s="873"/>
      <c r="MQI2" s="873"/>
      <c r="MQJ2" s="873"/>
      <c r="MQK2" s="873"/>
      <c r="MQL2" s="873"/>
      <c r="MQM2" s="873"/>
      <c r="MQN2" s="873"/>
      <c r="MQO2" s="873"/>
      <c r="MQP2" s="873"/>
      <c r="MQQ2" s="873"/>
      <c r="MQR2" s="873"/>
      <c r="MQS2" s="873"/>
      <c r="MQT2" s="873"/>
      <c r="MQU2" s="873"/>
      <c r="MQV2" s="873"/>
      <c r="MQW2" s="873"/>
      <c r="MQX2" s="873"/>
      <c r="MQY2" s="873"/>
      <c r="MQZ2" s="873"/>
      <c r="MRA2" s="873"/>
      <c r="MRB2" s="873"/>
      <c r="MRC2" s="873"/>
      <c r="MRD2" s="873"/>
      <c r="MRE2" s="873"/>
      <c r="MRF2" s="873"/>
      <c r="MRG2" s="873"/>
      <c r="MRH2" s="873"/>
      <c r="MRI2" s="873"/>
      <c r="MRJ2" s="873"/>
      <c r="MRK2" s="873"/>
      <c r="MRL2" s="873"/>
      <c r="MRM2" s="873"/>
      <c r="MRN2" s="873"/>
      <c r="MRO2" s="873"/>
      <c r="MRP2" s="873"/>
      <c r="MRQ2" s="873"/>
      <c r="MRR2" s="873"/>
      <c r="MRS2" s="873"/>
      <c r="MRT2" s="873"/>
      <c r="MRU2" s="873"/>
      <c r="MRV2" s="873"/>
      <c r="MRW2" s="873"/>
      <c r="MRX2" s="873"/>
      <c r="MRY2" s="873"/>
      <c r="MRZ2" s="873"/>
      <c r="MSA2" s="873"/>
      <c r="MSB2" s="873"/>
      <c r="MSC2" s="873"/>
      <c r="MSD2" s="873"/>
      <c r="MSE2" s="873"/>
      <c r="MSF2" s="873"/>
      <c r="MSG2" s="873"/>
      <c r="MSH2" s="873"/>
      <c r="MSI2" s="873"/>
      <c r="MSJ2" s="873"/>
      <c r="MSK2" s="873"/>
      <c r="MSL2" s="873"/>
      <c r="MSM2" s="873"/>
      <c r="MSN2" s="873"/>
      <c r="MSO2" s="873"/>
      <c r="MSP2" s="873"/>
      <c r="MSQ2" s="873"/>
      <c r="MSR2" s="873"/>
      <c r="MSS2" s="873"/>
      <c r="MST2" s="873"/>
      <c r="MSU2" s="873"/>
      <c r="MSV2" s="873"/>
      <c r="MSW2" s="873"/>
      <c r="MSX2" s="873"/>
      <c r="MSY2" s="873"/>
      <c r="MSZ2" s="873"/>
      <c r="MTA2" s="873"/>
      <c r="MTB2" s="873"/>
      <c r="MTC2" s="873"/>
      <c r="MTD2" s="873"/>
      <c r="MTE2" s="873"/>
      <c r="MTF2" s="873"/>
      <c r="MTG2" s="873"/>
      <c r="MTH2" s="873"/>
      <c r="MTI2" s="873"/>
      <c r="MTJ2" s="873"/>
      <c r="MTK2" s="873"/>
      <c r="MTL2" s="873"/>
      <c r="MTM2" s="873"/>
      <c r="MTN2" s="873"/>
      <c r="MTO2" s="873"/>
      <c r="MTP2" s="873"/>
      <c r="MTQ2" s="873"/>
      <c r="MTR2" s="873"/>
      <c r="MTS2" s="873"/>
      <c r="MTT2" s="873"/>
      <c r="MTU2" s="873"/>
      <c r="MTV2" s="873"/>
      <c r="MTW2" s="873"/>
      <c r="MTX2" s="873"/>
      <c r="MTY2" s="873"/>
      <c r="MTZ2" s="873"/>
      <c r="MUA2" s="873"/>
      <c r="MUB2" s="873"/>
      <c r="MUC2" s="873"/>
      <c r="MUD2" s="873"/>
      <c r="MUE2" s="873"/>
      <c r="MUF2" s="873"/>
      <c r="MUG2" s="873"/>
      <c r="MUH2" s="873"/>
      <c r="MUI2" s="873"/>
      <c r="MUJ2" s="873"/>
      <c r="MUK2" s="873"/>
      <c r="MUL2" s="873"/>
      <c r="MUM2" s="873"/>
      <c r="MUN2" s="873"/>
      <c r="MUO2" s="873"/>
      <c r="MUP2" s="873"/>
      <c r="MUQ2" s="873"/>
      <c r="MUR2" s="873"/>
      <c r="MUS2" s="873"/>
      <c r="MUT2" s="873"/>
      <c r="MUU2" s="873"/>
      <c r="MUV2" s="873"/>
      <c r="MUW2" s="873"/>
      <c r="MUX2" s="873"/>
      <c r="MUY2" s="873"/>
      <c r="MUZ2" s="873"/>
      <c r="MVA2" s="873"/>
      <c r="MVB2" s="873"/>
      <c r="MVC2" s="873"/>
      <c r="MVD2" s="873"/>
      <c r="MVE2" s="873"/>
      <c r="MVF2" s="873"/>
      <c r="MVG2" s="873"/>
      <c r="MVH2" s="873"/>
      <c r="MVI2" s="873"/>
      <c r="MVJ2" s="873"/>
      <c r="MVK2" s="873"/>
      <c r="MVL2" s="873"/>
      <c r="MVM2" s="873"/>
      <c r="MVN2" s="873"/>
      <c r="MVO2" s="873"/>
      <c r="MVP2" s="873"/>
      <c r="MVQ2" s="873"/>
      <c r="MVR2" s="873"/>
      <c r="MVS2" s="873"/>
      <c r="MVT2" s="873"/>
      <c r="MVU2" s="873"/>
      <c r="MVV2" s="873"/>
      <c r="MVW2" s="873"/>
      <c r="MVX2" s="873"/>
      <c r="MVY2" s="873"/>
      <c r="MVZ2" s="873"/>
      <c r="MWA2" s="873"/>
      <c r="MWB2" s="873"/>
      <c r="MWC2" s="873"/>
      <c r="MWD2" s="873"/>
      <c r="MWE2" s="873"/>
      <c r="MWF2" s="873"/>
      <c r="MWG2" s="873"/>
      <c r="MWH2" s="873"/>
      <c r="MWI2" s="873"/>
      <c r="MWJ2" s="873"/>
      <c r="MWK2" s="873"/>
      <c r="MWL2" s="873"/>
      <c r="MWM2" s="873"/>
      <c r="MWN2" s="873"/>
      <c r="MWO2" s="873"/>
      <c r="MWP2" s="873"/>
      <c r="MWQ2" s="873"/>
      <c r="MWR2" s="873"/>
      <c r="MWS2" s="873"/>
      <c r="MWT2" s="873"/>
      <c r="MWU2" s="873"/>
      <c r="MWV2" s="873"/>
      <c r="MWW2" s="873"/>
      <c r="MWX2" s="873"/>
      <c r="MWY2" s="873"/>
      <c r="MWZ2" s="873"/>
      <c r="MXA2" s="873"/>
      <c r="MXB2" s="873"/>
      <c r="MXC2" s="873"/>
      <c r="MXD2" s="873"/>
      <c r="MXE2" s="873"/>
      <c r="MXF2" s="873"/>
      <c r="MXG2" s="873"/>
      <c r="MXH2" s="873"/>
      <c r="MXI2" s="873"/>
      <c r="MXJ2" s="873"/>
      <c r="MXK2" s="873"/>
      <c r="MXL2" s="873"/>
      <c r="MXM2" s="873"/>
      <c r="MXN2" s="873"/>
      <c r="MXO2" s="873"/>
      <c r="MXP2" s="873"/>
      <c r="MXQ2" s="873"/>
      <c r="MXR2" s="873"/>
      <c r="MXS2" s="873"/>
      <c r="MXT2" s="873"/>
      <c r="MXU2" s="873"/>
      <c r="MXV2" s="873"/>
      <c r="MXW2" s="873"/>
      <c r="MXX2" s="873"/>
      <c r="MXY2" s="873"/>
      <c r="MXZ2" s="873"/>
      <c r="MYA2" s="873"/>
      <c r="MYB2" s="873"/>
      <c r="MYC2" s="873"/>
      <c r="MYD2" s="873"/>
      <c r="MYE2" s="873"/>
      <c r="MYF2" s="873"/>
      <c r="MYG2" s="873"/>
      <c r="MYH2" s="873"/>
      <c r="MYI2" s="873"/>
      <c r="MYJ2" s="873"/>
      <c r="MYK2" s="873"/>
      <c r="MYL2" s="873"/>
      <c r="MYM2" s="873"/>
      <c r="MYN2" s="873"/>
      <c r="MYO2" s="873"/>
      <c r="MYP2" s="873"/>
      <c r="MYQ2" s="873"/>
      <c r="MYR2" s="873"/>
      <c r="MYS2" s="873"/>
      <c r="MYT2" s="873"/>
      <c r="MYU2" s="873"/>
      <c r="MYV2" s="873"/>
      <c r="MYW2" s="873"/>
      <c r="MYX2" s="873"/>
      <c r="MYY2" s="873"/>
      <c r="MYZ2" s="873"/>
      <c r="MZA2" s="873"/>
      <c r="MZB2" s="873"/>
      <c r="MZC2" s="873"/>
      <c r="MZD2" s="873"/>
      <c r="MZE2" s="873"/>
      <c r="MZF2" s="873"/>
      <c r="MZG2" s="873"/>
      <c r="MZH2" s="873"/>
      <c r="MZI2" s="873"/>
      <c r="MZJ2" s="873"/>
      <c r="MZK2" s="873"/>
      <c r="MZL2" s="873"/>
      <c r="MZM2" s="873"/>
      <c r="MZN2" s="873"/>
      <c r="MZO2" s="873"/>
      <c r="MZP2" s="873"/>
      <c r="MZQ2" s="873"/>
      <c r="MZR2" s="873"/>
      <c r="MZS2" s="873"/>
      <c r="MZT2" s="873"/>
      <c r="MZU2" s="873"/>
      <c r="MZV2" s="873"/>
      <c r="MZW2" s="873"/>
      <c r="MZX2" s="873"/>
      <c r="MZY2" s="873"/>
      <c r="MZZ2" s="873"/>
      <c r="NAA2" s="873"/>
      <c r="NAB2" s="873"/>
      <c r="NAC2" s="873"/>
      <c r="NAD2" s="873"/>
      <c r="NAE2" s="873"/>
      <c r="NAF2" s="873"/>
      <c r="NAG2" s="873"/>
      <c r="NAH2" s="873"/>
      <c r="NAI2" s="873"/>
      <c r="NAJ2" s="873"/>
      <c r="NAK2" s="873"/>
      <c r="NAL2" s="873"/>
      <c r="NAM2" s="873"/>
      <c r="NAN2" s="873"/>
      <c r="NAO2" s="873"/>
      <c r="NAP2" s="873"/>
      <c r="NAQ2" s="873"/>
      <c r="NAR2" s="873"/>
      <c r="NAS2" s="873"/>
      <c r="NAT2" s="873"/>
      <c r="NAU2" s="873"/>
      <c r="NAV2" s="873"/>
      <c r="NAW2" s="873"/>
      <c r="NAX2" s="873"/>
      <c r="NAY2" s="873"/>
      <c r="NAZ2" s="873"/>
      <c r="NBA2" s="873"/>
      <c r="NBB2" s="873"/>
      <c r="NBC2" s="873"/>
      <c r="NBD2" s="873"/>
      <c r="NBE2" s="873"/>
      <c r="NBF2" s="873"/>
      <c r="NBG2" s="873"/>
      <c r="NBH2" s="873"/>
      <c r="NBI2" s="873"/>
      <c r="NBJ2" s="873"/>
      <c r="NBK2" s="873"/>
      <c r="NBL2" s="873"/>
      <c r="NBM2" s="873"/>
      <c r="NBN2" s="873"/>
      <c r="NBO2" s="873"/>
      <c r="NBP2" s="873"/>
      <c r="NBQ2" s="873"/>
      <c r="NBR2" s="873"/>
      <c r="NBS2" s="873"/>
      <c r="NBT2" s="873"/>
      <c r="NBU2" s="873"/>
      <c r="NBV2" s="873"/>
      <c r="NBW2" s="873"/>
      <c r="NBX2" s="873"/>
      <c r="NBY2" s="873"/>
      <c r="NBZ2" s="873"/>
      <c r="NCA2" s="873"/>
      <c r="NCB2" s="873"/>
      <c r="NCC2" s="873"/>
      <c r="NCD2" s="873"/>
      <c r="NCE2" s="873"/>
      <c r="NCF2" s="873"/>
      <c r="NCG2" s="873"/>
      <c r="NCH2" s="873"/>
      <c r="NCI2" s="873"/>
      <c r="NCJ2" s="873"/>
      <c r="NCK2" s="873"/>
      <c r="NCL2" s="873"/>
      <c r="NCM2" s="873"/>
      <c r="NCN2" s="873"/>
      <c r="NCO2" s="873"/>
      <c r="NCP2" s="873"/>
      <c r="NCQ2" s="873"/>
      <c r="NCR2" s="873"/>
      <c r="NCS2" s="873"/>
      <c r="NCT2" s="873"/>
      <c r="NCU2" s="873"/>
      <c r="NCV2" s="873"/>
      <c r="NCW2" s="873"/>
      <c r="NCX2" s="873"/>
      <c r="NCY2" s="873"/>
      <c r="NCZ2" s="873"/>
      <c r="NDA2" s="873"/>
      <c r="NDB2" s="873"/>
      <c r="NDC2" s="873"/>
      <c r="NDD2" s="873"/>
      <c r="NDE2" s="873"/>
      <c r="NDF2" s="873"/>
      <c r="NDG2" s="873"/>
      <c r="NDH2" s="873"/>
      <c r="NDI2" s="873"/>
      <c r="NDJ2" s="873"/>
      <c r="NDK2" s="873"/>
      <c r="NDL2" s="873"/>
      <c r="NDM2" s="873"/>
      <c r="NDN2" s="873"/>
      <c r="NDO2" s="873"/>
      <c r="NDP2" s="873"/>
      <c r="NDQ2" s="873"/>
      <c r="NDR2" s="873"/>
      <c r="NDS2" s="873"/>
      <c r="NDT2" s="873"/>
      <c r="NDU2" s="873"/>
      <c r="NDV2" s="873"/>
      <c r="NDW2" s="873"/>
      <c r="NDX2" s="873"/>
      <c r="NDY2" s="873"/>
      <c r="NDZ2" s="873"/>
      <c r="NEA2" s="873"/>
      <c r="NEB2" s="873"/>
      <c r="NEC2" s="873"/>
      <c r="NED2" s="873"/>
      <c r="NEE2" s="873"/>
      <c r="NEF2" s="873"/>
      <c r="NEG2" s="873"/>
      <c r="NEH2" s="873"/>
      <c r="NEI2" s="873"/>
      <c r="NEJ2" s="873"/>
      <c r="NEK2" s="873"/>
      <c r="NEL2" s="873"/>
      <c r="NEM2" s="873"/>
      <c r="NEN2" s="873"/>
      <c r="NEO2" s="873"/>
      <c r="NEP2" s="873"/>
      <c r="NEQ2" s="873"/>
      <c r="NER2" s="873"/>
      <c r="NES2" s="873"/>
      <c r="NET2" s="873"/>
      <c r="NEU2" s="873"/>
      <c r="NEV2" s="873"/>
      <c r="NEW2" s="873"/>
      <c r="NEX2" s="873"/>
      <c r="NEY2" s="873"/>
      <c r="NEZ2" s="873"/>
      <c r="NFA2" s="873"/>
      <c r="NFB2" s="873"/>
      <c r="NFC2" s="873"/>
      <c r="NFD2" s="873"/>
      <c r="NFE2" s="873"/>
      <c r="NFF2" s="873"/>
      <c r="NFG2" s="873"/>
      <c r="NFH2" s="873"/>
      <c r="NFI2" s="873"/>
      <c r="NFJ2" s="873"/>
      <c r="NFK2" s="873"/>
      <c r="NFL2" s="873"/>
      <c r="NFM2" s="873"/>
      <c r="NFN2" s="873"/>
      <c r="NFO2" s="873"/>
      <c r="NFP2" s="873"/>
      <c r="NFQ2" s="873"/>
      <c r="NFR2" s="873"/>
      <c r="NFS2" s="873"/>
      <c r="NFT2" s="873"/>
      <c r="NFU2" s="873"/>
      <c r="NFV2" s="873"/>
      <c r="NFW2" s="873"/>
      <c r="NFX2" s="873"/>
      <c r="NFY2" s="873"/>
      <c r="NFZ2" s="873"/>
      <c r="NGA2" s="873"/>
      <c r="NGB2" s="873"/>
      <c r="NGC2" s="873"/>
      <c r="NGD2" s="873"/>
      <c r="NGE2" s="873"/>
      <c r="NGF2" s="873"/>
      <c r="NGG2" s="873"/>
      <c r="NGH2" s="873"/>
      <c r="NGI2" s="873"/>
      <c r="NGJ2" s="873"/>
      <c r="NGK2" s="873"/>
      <c r="NGL2" s="873"/>
      <c r="NGM2" s="873"/>
      <c r="NGN2" s="873"/>
      <c r="NGO2" s="873"/>
      <c r="NGP2" s="873"/>
      <c r="NGQ2" s="873"/>
      <c r="NGR2" s="873"/>
      <c r="NGS2" s="873"/>
      <c r="NGT2" s="873"/>
      <c r="NGU2" s="873"/>
      <c r="NGV2" s="873"/>
      <c r="NGW2" s="873"/>
      <c r="NGX2" s="873"/>
      <c r="NGY2" s="873"/>
      <c r="NGZ2" s="873"/>
      <c r="NHA2" s="873"/>
      <c r="NHB2" s="873"/>
      <c r="NHC2" s="873"/>
      <c r="NHD2" s="873"/>
      <c r="NHE2" s="873"/>
      <c r="NHF2" s="873"/>
      <c r="NHG2" s="873"/>
      <c r="NHH2" s="873"/>
      <c r="NHI2" s="873"/>
      <c r="NHJ2" s="873"/>
      <c r="NHK2" s="873"/>
      <c r="NHL2" s="873"/>
      <c r="NHM2" s="873"/>
      <c r="NHN2" s="873"/>
      <c r="NHO2" s="873"/>
      <c r="NHP2" s="873"/>
      <c r="NHQ2" s="873"/>
      <c r="NHR2" s="873"/>
      <c r="NHS2" s="873"/>
      <c r="NHT2" s="873"/>
      <c r="NHU2" s="873"/>
      <c r="NHV2" s="873"/>
      <c r="NHW2" s="873"/>
      <c r="NHX2" s="873"/>
      <c r="NHY2" s="873"/>
      <c r="NHZ2" s="873"/>
      <c r="NIA2" s="873"/>
      <c r="NIB2" s="873"/>
      <c r="NIC2" s="873"/>
      <c r="NID2" s="873"/>
      <c r="NIE2" s="873"/>
      <c r="NIF2" s="873"/>
      <c r="NIG2" s="873"/>
      <c r="NIH2" s="873"/>
      <c r="NII2" s="873"/>
      <c r="NIJ2" s="873"/>
      <c r="NIK2" s="873"/>
      <c r="NIL2" s="873"/>
      <c r="NIM2" s="873"/>
      <c r="NIN2" s="873"/>
      <c r="NIO2" s="873"/>
      <c r="NIP2" s="873"/>
      <c r="NIQ2" s="873"/>
      <c r="NIR2" s="873"/>
      <c r="NIS2" s="873"/>
      <c r="NIT2" s="873"/>
      <c r="NIU2" s="873"/>
      <c r="NIV2" s="873"/>
      <c r="NIW2" s="873"/>
      <c r="NIX2" s="873"/>
      <c r="NIY2" s="873"/>
      <c r="NIZ2" s="873"/>
      <c r="NJA2" s="873"/>
      <c r="NJB2" s="873"/>
      <c r="NJC2" s="873"/>
      <c r="NJD2" s="873"/>
      <c r="NJE2" s="873"/>
      <c r="NJF2" s="873"/>
      <c r="NJG2" s="873"/>
      <c r="NJH2" s="873"/>
      <c r="NJI2" s="873"/>
      <c r="NJJ2" s="873"/>
      <c r="NJK2" s="873"/>
      <c r="NJL2" s="873"/>
      <c r="NJM2" s="873"/>
      <c r="NJN2" s="873"/>
      <c r="NJO2" s="873"/>
      <c r="NJP2" s="873"/>
      <c r="NJQ2" s="873"/>
      <c r="NJR2" s="873"/>
      <c r="NJS2" s="873"/>
      <c r="NJT2" s="873"/>
      <c r="NJU2" s="873"/>
      <c r="NJV2" s="873"/>
      <c r="NJW2" s="873"/>
      <c r="NJX2" s="873"/>
      <c r="NJY2" s="873"/>
      <c r="NJZ2" s="873"/>
      <c r="NKA2" s="873"/>
      <c r="NKB2" s="873"/>
      <c r="NKC2" s="873"/>
      <c r="NKD2" s="873"/>
      <c r="NKE2" s="873"/>
      <c r="NKF2" s="873"/>
      <c r="NKG2" s="873"/>
      <c r="NKH2" s="873"/>
      <c r="NKI2" s="873"/>
      <c r="NKJ2" s="873"/>
      <c r="NKK2" s="873"/>
      <c r="NKL2" s="873"/>
      <c r="NKM2" s="873"/>
      <c r="NKN2" s="873"/>
      <c r="NKO2" s="873"/>
      <c r="NKP2" s="873"/>
      <c r="NKQ2" s="873"/>
      <c r="NKR2" s="873"/>
      <c r="NKS2" s="873"/>
      <c r="NKT2" s="873"/>
      <c r="NKU2" s="873"/>
      <c r="NKV2" s="873"/>
      <c r="NKW2" s="873"/>
      <c r="NKX2" s="873"/>
      <c r="NKY2" s="873"/>
      <c r="NKZ2" s="873"/>
      <c r="NLA2" s="873"/>
      <c r="NLB2" s="873"/>
      <c r="NLC2" s="873"/>
      <c r="NLD2" s="873"/>
      <c r="NLE2" s="873"/>
      <c r="NLF2" s="873"/>
      <c r="NLG2" s="873"/>
      <c r="NLH2" s="873"/>
      <c r="NLI2" s="873"/>
      <c r="NLJ2" s="873"/>
      <c r="NLK2" s="873"/>
      <c r="NLL2" s="873"/>
      <c r="NLM2" s="873"/>
      <c r="NLN2" s="873"/>
      <c r="NLO2" s="873"/>
      <c r="NLP2" s="873"/>
      <c r="NLQ2" s="873"/>
      <c r="NLR2" s="873"/>
      <c r="NLS2" s="873"/>
      <c r="NLT2" s="873"/>
      <c r="NLU2" s="873"/>
      <c r="NLV2" s="873"/>
      <c r="NLW2" s="873"/>
      <c r="NLX2" s="873"/>
      <c r="NLY2" s="873"/>
      <c r="NLZ2" s="873"/>
      <c r="NMA2" s="873"/>
      <c r="NMB2" s="873"/>
      <c r="NMC2" s="873"/>
      <c r="NMD2" s="873"/>
      <c r="NME2" s="873"/>
      <c r="NMF2" s="873"/>
      <c r="NMG2" s="873"/>
      <c r="NMH2" s="873"/>
      <c r="NMI2" s="873"/>
      <c r="NMJ2" s="873"/>
      <c r="NMK2" s="873"/>
      <c r="NML2" s="873"/>
      <c r="NMM2" s="873"/>
      <c r="NMN2" s="873"/>
      <c r="NMO2" s="873"/>
      <c r="NMP2" s="873"/>
      <c r="NMQ2" s="873"/>
      <c r="NMR2" s="873"/>
      <c r="NMS2" s="873"/>
      <c r="NMT2" s="873"/>
      <c r="NMU2" s="873"/>
      <c r="NMV2" s="873"/>
      <c r="NMW2" s="873"/>
      <c r="NMX2" s="873"/>
      <c r="NMY2" s="873"/>
      <c r="NMZ2" s="873"/>
      <c r="NNA2" s="873"/>
      <c r="NNB2" s="873"/>
      <c r="NNC2" s="873"/>
      <c r="NND2" s="873"/>
      <c r="NNE2" s="873"/>
      <c r="NNF2" s="873"/>
      <c r="NNG2" s="873"/>
      <c r="NNH2" s="873"/>
      <c r="NNI2" s="873"/>
      <c r="NNJ2" s="873"/>
      <c r="NNK2" s="873"/>
      <c r="NNL2" s="873"/>
      <c r="NNM2" s="873"/>
      <c r="NNN2" s="873"/>
      <c r="NNO2" s="873"/>
      <c r="NNP2" s="873"/>
      <c r="NNQ2" s="873"/>
      <c r="NNR2" s="873"/>
      <c r="NNS2" s="873"/>
      <c r="NNT2" s="873"/>
      <c r="NNU2" s="873"/>
      <c r="NNV2" s="873"/>
      <c r="NNW2" s="873"/>
      <c r="NNX2" s="873"/>
      <c r="NNY2" s="873"/>
      <c r="NNZ2" s="873"/>
      <c r="NOA2" s="873"/>
      <c r="NOB2" s="873"/>
      <c r="NOC2" s="873"/>
      <c r="NOD2" s="873"/>
      <c r="NOE2" s="873"/>
      <c r="NOF2" s="873"/>
      <c r="NOG2" s="873"/>
      <c r="NOH2" s="873"/>
      <c r="NOI2" s="873"/>
      <c r="NOJ2" s="873"/>
      <c r="NOK2" s="873"/>
      <c r="NOL2" s="873"/>
      <c r="NOM2" s="873"/>
      <c r="NON2" s="873"/>
      <c r="NOO2" s="873"/>
      <c r="NOP2" s="873"/>
      <c r="NOQ2" s="873"/>
      <c r="NOR2" s="873"/>
      <c r="NOS2" s="873"/>
      <c r="NOT2" s="873"/>
      <c r="NOU2" s="873"/>
      <c r="NOV2" s="873"/>
      <c r="NOW2" s="873"/>
      <c r="NOX2" s="873"/>
      <c r="NOY2" s="873"/>
      <c r="NOZ2" s="873"/>
      <c r="NPA2" s="873"/>
      <c r="NPB2" s="873"/>
      <c r="NPC2" s="873"/>
      <c r="NPD2" s="873"/>
      <c r="NPE2" s="873"/>
      <c r="NPF2" s="873"/>
      <c r="NPG2" s="873"/>
      <c r="NPH2" s="873"/>
      <c r="NPI2" s="873"/>
      <c r="NPJ2" s="873"/>
      <c r="NPK2" s="873"/>
      <c r="NPL2" s="873"/>
      <c r="NPM2" s="873"/>
      <c r="NPN2" s="873"/>
      <c r="NPO2" s="873"/>
      <c r="NPP2" s="873"/>
      <c r="NPQ2" s="873"/>
      <c r="NPR2" s="873"/>
      <c r="NPS2" s="873"/>
      <c r="NPT2" s="873"/>
      <c r="NPU2" s="873"/>
      <c r="NPV2" s="873"/>
      <c r="NPW2" s="873"/>
      <c r="NPX2" s="873"/>
      <c r="NPY2" s="873"/>
      <c r="NPZ2" s="873"/>
      <c r="NQA2" s="873"/>
      <c r="NQB2" s="873"/>
      <c r="NQC2" s="873"/>
      <c r="NQD2" s="873"/>
      <c r="NQE2" s="873"/>
      <c r="NQF2" s="873"/>
      <c r="NQG2" s="873"/>
      <c r="NQH2" s="873"/>
      <c r="NQI2" s="873"/>
      <c r="NQJ2" s="873"/>
      <c r="NQK2" s="873"/>
      <c r="NQL2" s="873"/>
      <c r="NQM2" s="873"/>
      <c r="NQN2" s="873"/>
      <c r="NQO2" s="873"/>
      <c r="NQP2" s="873"/>
      <c r="NQQ2" s="873"/>
      <c r="NQR2" s="873"/>
      <c r="NQS2" s="873"/>
      <c r="NQT2" s="873"/>
      <c r="NQU2" s="873"/>
      <c r="NQV2" s="873"/>
      <c r="NQW2" s="873"/>
      <c r="NQX2" s="873"/>
      <c r="NQY2" s="873"/>
      <c r="NQZ2" s="873"/>
      <c r="NRA2" s="873"/>
      <c r="NRB2" s="873"/>
      <c r="NRC2" s="873"/>
      <c r="NRD2" s="873"/>
      <c r="NRE2" s="873"/>
      <c r="NRF2" s="873"/>
      <c r="NRG2" s="873"/>
      <c r="NRH2" s="873"/>
      <c r="NRI2" s="873"/>
      <c r="NRJ2" s="873"/>
      <c r="NRK2" s="873"/>
      <c r="NRL2" s="873"/>
      <c r="NRM2" s="873"/>
      <c r="NRN2" s="873"/>
      <c r="NRO2" s="873"/>
      <c r="NRP2" s="873"/>
      <c r="NRQ2" s="873"/>
      <c r="NRR2" s="873"/>
      <c r="NRS2" s="873"/>
      <c r="NRT2" s="873"/>
      <c r="NRU2" s="873"/>
      <c r="NRV2" s="873"/>
      <c r="NRW2" s="873"/>
      <c r="NRX2" s="873"/>
      <c r="NRY2" s="873"/>
      <c r="NRZ2" s="873"/>
      <c r="NSA2" s="873"/>
      <c r="NSB2" s="873"/>
      <c r="NSC2" s="873"/>
      <c r="NSD2" s="873"/>
      <c r="NSE2" s="873"/>
      <c r="NSF2" s="873"/>
      <c r="NSG2" s="873"/>
      <c r="NSH2" s="873"/>
      <c r="NSI2" s="873"/>
      <c r="NSJ2" s="873"/>
      <c r="NSK2" s="873"/>
      <c r="NSL2" s="873"/>
      <c r="NSM2" s="873"/>
      <c r="NSN2" s="873"/>
      <c r="NSO2" s="873"/>
      <c r="NSP2" s="873"/>
      <c r="NSQ2" s="873"/>
      <c r="NSR2" s="873"/>
      <c r="NSS2" s="873"/>
      <c r="NST2" s="873"/>
      <c r="NSU2" s="873"/>
      <c r="NSV2" s="873"/>
      <c r="NSW2" s="873"/>
      <c r="NSX2" s="873"/>
      <c r="NSY2" s="873"/>
      <c r="NSZ2" s="873"/>
      <c r="NTA2" s="873"/>
      <c r="NTB2" s="873"/>
      <c r="NTC2" s="873"/>
      <c r="NTD2" s="873"/>
      <c r="NTE2" s="873"/>
      <c r="NTF2" s="873"/>
      <c r="NTG2" s="873"/>
      <c r="NTH2" s="873"/>
      <c r="NTI2" s="873"/>
      <c r="NTJ2" s="873"/>
      <c r="NTK2" s="873"/>
      <c r="NTL2" s="873"/>
      <c r="NTM2" s="873"/>
      <c r="NTN2" s="873"/>
      <c r="NTO2" s="873"/>
      <c r="NTP2" s="873"/>
      <c r="NTQ2" s="873"/>
      <c r="NTR2" s="873"/>
      <c r="NTS2" s="873"/>
      <c r="NTT2" s="873"/>
      <c r="NTU2" s="873"/>
      <c r="NTV2" s="873"/>
      <c r="NTW2" s="873"/>
      <c r="NTX2" s="873"/>
      <c r="NTY2" s="873"/>
      <c r="NTZ2" s="873"/>
      <c r="NUA2" s="873"/>
      <c r="NUB2" s="873"/>
      <c r="NUC2" s="873"/>
      <c r="NUD2" s="873"/>
      <c r="NUE2" s="873"/>
      <c r="NUF2" s="873"/>
      <c r="NUG2" s="873"/>
      <c r="NUH2" s="873"/>
      <c r="NUI2" s="873"/>
      <c r="NUJ2" s="873"/>
      <c r="NUK2" s="873"/>
      <c r="NUL2" s="873"/>
      <c r="NUM2" s="873"/>
      <c r="NUN2" s="873"/>
      <c r="NUO2" s="873"/>
      <c r="NUP2" s="873"/>
      <c r="NUQ2" s="873"/>
      <c r="NUR2" s="873"/>
      <c r="NUS2" s="873"/>
      <c r="NUT2" s="873"/>
      <c r="NUU2" s="873"/>
      <c r="NUV2" s="873"/>
      <c r="NUW2" s="873"/>
      <c r="NUX2" s="873"/>
      <c r="NUY2" s="873"/>
      <c r="NUZ2" s="873"/>
      <c r="NVA2" s="873"/>
      <c r="NVB2" s="873"/>
      <c r="NVC2" s="873"/>
      <c r="NVD2" s="873"/>
      <c r="NVE2" s="873"/>
      <c r="NVF2" s="873"/>
      <c r="NVG2" s="873"/>
      <c r="NVH2" s="873"/>
      <c r="NVI2" s="873"/>
      <c r="NVJ2" s="873"/>
      <c r="NVK2" s="873"/>
      <c r="NVL2" s="873"/>
      <c r="NVM2" s="873"/>
      <c r="NVN2" s="873"/>
      <c r="NVO2" s="873"/>
      <c r="NVP2" s="873"/>
      <c r="NVQ2" s="873"/>
      <c r="NVR2" s="873"/>
      <c r="NVS2" s="873"/>
      <c r="NVT2" s="873"/>
      <c r="NVU2" s="873"/>
      <c r="NVV2" s="873"/>
      <c r="NVW2" s="873"/>
      <c r="NVX2" s="873"/>
      <c r="NVY2" s="873"/>
      <c r="NVZ2" s="873"/>
      <c r="NWA2" s="873"/>
      <c r="NWB2" s="873"/>
      <c r="NWC2" s="873"/>
      <c r="NWD2" s="873"/>
      <c r="NWE2" s="873"/>
      <c r="NWF2" s="873"/>
      <c r="NWG2" s="873"/>
      <c r="NWH2" s="873"/>
      <c r="NWI2" s="873"/>
      <c r="NWJ2" s="873"/>
      <c r="NWK2" s="873"/>
      <c r="NWL2" s="873"/>
      <c r="NWM2" s="873"/>
      <c r="NWN2" s="873"/>
      <c r="NWO2" s="873"/>
      <c r="NWP2" s="873"/>
      <c r="NWQ2" s="873"/>
      <c r="NWR2" s="873"/>
      <c r="NWS2" s="873"/>
      <c r="NWT2" s="873"/>
      <c r="NWU2" s="873"/>
      <c r="NWV2" s="873"/>
      <c r="NWW2" s="873"/>
      <c r="NWX2" s="873"/>
      <c r="NWY2" s="873"/>
      <c r="NWZ2" s="873"/>
      <c r="NXA2" s="873"/>
      <c r="NXB2" s="873"/>
      <c r="NXC2" s="873"/>
      <c r="NXD2" s="873"/>
      <c r="NXE2" s="873"/>
      <c r="NXF2" s="873"/>
      <c r="NXG2" s="873"/>
      <c r="NXH2" s="873"/>
      <c r="NXI2" s="873"/>
      <c r="NXJ2" s="873"/>
      <c r="NXK2" s="873"/>
      <c r="NXL2" s="873"/>
      <c r="NXM2" s="873"/>
      <c r="NXN2" s="873"/>
      <c r="NXO2" s="873"/>
      <c r="NXP2" s="873"/>
      <c r="NXQ2" s="873"/>
      <c r="NXR2" s="873"/>
      <c r="NXS2" s="873"/>
      <c r="NXT2" s="873"/>
      <c r="NXU2" s="873"/>
      <c r="NXV2" s="873"/>
      <c r="NXW2" s="873"/>
      <c r="NXX2" s="873"/>
      <c r="NXY2" s="873"/>
      <c r="NXZ2" s="873"/>
      <c r="NYA2" s="873"/>
      <c r="NYB2" s="873"/>
      <c r="NYC2" s="873"/>
      <c r="NYD2" s="873"/>
      <c r="NYE2" s="873"/>
      <c r="NYF2" s="873"/>
      <c r="NYG2" s="873"/>
      <c r="NYH2" s="873"/>
      <c r="NYI2" s="873"/>
      <c r="NYJ2" s="873"/>
      <c r="NYK2" s="873"/>
      <c r="NYL2" s="873"/>
      <c r="NYM2" s="873"/>
      <c r="NYN2" s="873"/>
      <c r="NYO2" s="873"/>
      <c r="NYP2" s="873"/>
      <c r="NYQ2" s="873"/>
      <c r="NYR2" s="873"/>
      <c r="NYS2" s="873"/>
      <c r="NYT2" s="873"/>
      <c r="NYU2" s="873"/>
      <c r="NYV2" s="873"/>
      <c r="NYW2" s="873"/>
      <c r="NYX2" s="873"/>
      <c r="NYY2" s="873"/>
      <c r="NYZ2" s="873"/>
      <c r="NZA2" s="873"/>
      <c r="NZB2" s="873"/>
      <c r="NZC2" s="873"/>
      <c r="NZD2" s="873"/>
      <c r="NZE2" s="873"/>
      <c r="NZF2" s="873"/>
      <c r="NZG2" s="873"/>
      <c r="NZH2" s="873"/>
      <c r="NZI2" s="873"/>
      <c r="NZJ2" s="873"/>
      <c r="NZK2" s="873"/>
      <c r="NZL2" s="873"/>
      <c r="NZM2" s="873"/>
      <c r="NZN2" s="873"/>
      <c r="NZO2" s="873"/>
      <c r="NZP2" s="873"/>
      <c r="NZQ2" s="873"/>
      <c r="NZR2" s="873"/>
      <c r="NZS2" s="873"/>
      <c r="NZT2" s="873"/>
      <c r="NZU2" s="873"/>
      <c r="NZV2" s="873"/>
      <c r="NZW2" s="873"/>
      <c r="NZX2" s="873"/>
      <c r="NZY2" s="873"/>
      <c r="NZZ2" s="873"/>
      <c r="OAA2" s="873"/>
      <c r="OAB2" s="873"/>
      <c r="OAC2" s="873"/>
      <c r="OAD2" s="873"/>
      <c r="OAE2" s="873"/>
      <c r="OAF2" s="873"/>
      <c r="OAG2" s="873"/>
      <c r="OAH2" s="873"/>
      <c r="OAI2" s="873"/>
      <c r="OAJ2" s="873"/>
      <c r="OAK2" s="873"/>
      <c r="OAL2" s="873"/>
      <c r="OAM2" s="873"/>
      <c r="OAN2" s="873"/>
      <c r="OAO2" s="873"/>
      <c r="OAP2" s="873"/>
      <c r="OAQ2" s="873"/>
      <c r="OAR2" s="873"/>
      <c r="OAS2" s="873"/>
      <c r="OAT2" s="873"/>
      <c r="OAU2" s="873"/>
      <c r="OAV2" s="873"/>
      <c r="OAW2" s="873"/>
      <c r="OAX2" s="873"/>
      <c r="OAY2" s="873"/>
      <c r="OAZ2" s="873"/>
      <c r="OBA2" s="873"/>
      <c r="OBB2" s="873"/>
      <c r="OBC2" s="873"/>
      <c r="OBD2" s="873"/>
      <c r="OBE2" s="873"/>
      <c r="OBF2" s="873"/>
      <c r="OBG2" s="873"/>
      <c r="OBH2" s="873"/>
      <c r="OBI2" s="873"/>
      <c r="OBJ2" s="873"/>
      <c r="OBK2" s="873"/>
      <c r="OBL2" s="873"/>
      <c r="OBM2" s="873"/>
      <c r="OBN2" s="873"/>
      <c r="OBO2" s="873"/>
      <c r="OBP2" s="873"/>
      <c r="OBQ2" s="873"/>
      <c r="OBR2" s="873"/>
      <c r="OBS2" s="873"/>
      <c r="OBT2" s="873"/>
      <c r="OBU2" s="873"/>
      <c r="OBV2" s="873"/>
      <c r="OBW2" s="873"/>
      <c r="OBX2" s="873"/>
      <c r="OBY2" s="873"/>
      <c r="OBZ2" s="873"/>
      <c r="OCA2" s="873"/>
      <c r="OCB2" s="873"/>
      <c r="OCC2" s="873"/>
      <c r="OCD2" s="873"/>
      <c r="OCE2" s="873"/>
      <c r="OCF2" s="873"/>
      <c r="OCG2" s="873"/>
      <c r="OCH2" s="873"/>
      <c r="OCI2" s="873"/>
      <c r="OCJ2" s="873"/>
      <c r="OCK2" s="873"/>
      <c r="OCL2" s="873"/>
      <c r="OCM2" s="873"/>
      <c r="OCN2" s="873"/>
      <c r="OCO2" s="873"/>
      <c r="OCP2" s="873"/>
      <c r="OCQ2" s="873"/>
      <c r="OCR2" s="873"/>
      <c r="OCS2" s="873"/>
      <c r="OCT2" s="873"/>
      <c r="OCU2" s="873"/>
      <c r="OCV2" s="873"/>
      <c r="OCW2" s="873"/>
      <c r="OCX2" s="873"/>
      <c r="OCY2" s="873"/>
      <c r="OCZ2" s="873"/>
      <c r="ODA2" s="873"/>
      <c r="ODB2" s="873"/>
      <c r="ODC2" s="873"/>
      <c r="ODD2" s="873"/>
      <c r="ODE2" s="873"/>
      <c r="ODF2" s="873"/>
      <c r="ODG2" s="873"/>
      <c r="ODH2" s="873"/>
      <c r="ODI2" s="873"/>
      <c r="ODJ2" s="873"/>
      <c r="ODK2" s="873"/>
      <c r="ODL2" s="873"/>
      <c r="ODM2" s="873"/>
      <c r="ODN2" s="873"/>
      <c r="ODO2" s="873"/>
      <c r="ODP2" s="873"/>
      <c r="ODQ2" s="873"/>
      <c r="ODR2" s="873"/>
      <c r="ODS2" s="873"/>
      <c r="ODT2" s="873"/>
      <c r="ODU2" s="873"/>
      <c r="ODV2" s="873"/>
      <c r="ODW2" s="873"/>
      <c r="ODX2" s="873"/>
      <c r="ODY2" s="873"/>
      <c r="ODZ2" s="873"/>
      <c r="OEA2" s="873"/>
      <c r="OEB2" s="873"/>
      <c r="OEC2" s="873"/>
      <c r="OED2" s="873"/>
      <c r="OEE2" s="873"/>
      <c r="OEF2" s="873"/>
      <c r="OEG2" s="873"/>
      <c r="OEH2" s="873"/>
      <c r="OEI2" s="873"/>
      <c r="OEJ2" s="873"/>
      <c r="OEK2" s="873"/>
      <c r="OEL2" s="873"/>
      <c r="OEM2" s="873"/>
      <c r="OEN2" s="873"/>
      <c r="OEO2" s="873"/>
      <c r="OEP2" s="873"/>
      <c r="OEQ2" s="873"/>
      <c r="OER2" s="873"/>
      <c r="OES2" s="873"/>
      <c r="OET2" s="873"/>
      <c r="OEU2" s="873"/>
      <c r="OEV2" s="873"/>
      <c r="OEW2" s="873"/>
      <c r="OEX2" s="873"/>
      <c r="OEY2" s="873"/>
      <c r="OEZ2" s="873"/>
      <c r="OFA2" s="873"/>
      <c r="OFB2" s="873"/>
      <c r="OFC2" s="873"/>
      <c r="OFD2" s="873"/>
      <c r="OFE2" s="873"/>
      <c r="OFF2" s="873"/>
      <c r="OFG2" s="873"/>
      <c r="OFH2" s="873"/>
      <c r="OFI2" s="873"/>
      <c r="OFJ2" s="873"/>
      <c r="OFK2" s="873"/>
      <c r="OFL2" s="873"/>
      <c r="OFM2" s="873"/>
      <c r="OFN2" s="873"/>
      <c r="OFO2" s="873"/>
      <c r="OFP2" s="873"/>
      <c r="OFQ2" s="873"/>
      <c r="OFR2" s="873"/>
      <c r="OFS2" s="873"/>
      <c r="OFT2" s="873"/>
      <c r="OFU2" s="873"/>
      <c r="OFV2" s="873"/>
      <c r="OFW2" s="873"/>
      <c r="OFX2" s="873"/>
      <c r="OFY2" s="873"/>
      <c r="OFZ2" s="873"/>
      <c r="OGA2" s="873"/>
      <c r="OGB2" s="873"/>
      <c r="OGC2" s="873"/>
      <c r="OGD2" s="873"/>
      <c r="OGE2" s="873"/>
      <c r="OGF2" s="873"/>
      <c r="OGG2" s="873"/>
      <c r="OGH2" s="873"/>
      <c r="OGI2" s="873"/>
      <c r="OGJ2" s="873"/>
      <c r="OGK2" s="873"/>
      <c r="OGL2" s="873"/>
      <c r="OGM2" s="873"/>
      <c r="OGN2" s="873"/>
      <c r="OGO2" s="873"/>
      <c r="OGP2" s="873"/>
      <c r="OGQ2" s="873"/>
      <c r="OGR2" s="873"/>
      <c r="OGS2" s="873"/>
      <c r="OGT2" s="873"/>
      <c r="OGU2" s="873"/>
      <c r="OGV2" s="873"/>
      <c r="OGW2" s="873"/>
      <c r="OGX2" s="873"/>
      <c r="OGY2" s="873"/>
      <c r="OGZ2" s="873"/>
      <c r="OHA2" s="873"/>
      <c r="OHB2" s="873"/>
      <c r="OHC2" s="873"/>
      <c r="OHD2" s="873"/>
      <c r="OHE2" s="873"/>
      <c r="OHF2" s="873"/>
      <c r="OHG2" s="873"/>
      <c r="OHH2" s="873"/>
      <c r="OHI2" s="873"/>
      <c r="OHJ2" s="873"/>
      <c r="OHK2" s="873"/>
      <c r="OHL2" s="873"/>
      <c r="OHM2" s="873"/>
      <c r="OHN2" s="873"/>
      <c r="OHO2" s="873"/>
      <c r="OHP2" s="873"/>
      <c r="OHQ2" s="873"/>
      <c r="OHR2" s="873"/>
      <c r="OHS2" s="873"/>
      <c r="OHT2" s="873"/>
      <c r="OHU2" s="873"/>
      <c r="OHV2" s="873"/>
      <c r="OHW2" s="873"/>
      <c r="OHX2" s="873"/>
      <c r="OHY2" s="873"/>
      <c r="OHZ2" s="873"/>
      <c r="OIA2" s="873"/>
      <c r="OIB2" s="873"/>
      <c r="OIC2" s="873"/>
      <c r="OID2" s="873"/>
      <c r="OIE2" s="873"/>
      <c r="OIF2" s="873"/>
      <c r="OIG2" s="873"/>
      <c r="OIH2" s="873"/>
      <c r="OII2" s="873"/>
      <c r="OIJ2" s="873"/>
      <c r="OIK2" s="873"/>
      <c r="OIL2" s="873"/>
      <c r="OIM2" s="873"/>
      <c r="OIN2" s="873"/>
      <c r="OIO2" s="873"/>
      <c r="OIP2" s="873"/>
      <c r="OIQ2" s="873"/>
      <c r="OIR2" s="873"/>
      <c r="OIS2" s="873"/>
      <c r="OIT2" s="873"/>
      <c r="OIU2" s="873"/>
      <c r="OIV2" s="873"/>
      <c r="OIW2" s="873"/>
      <c r="OIX2" s="873"/>
      <c r="OIY2" s="873"/>
      <c r="OIZ2" s="873"/>
      <c r="OJA2" s="873"/>
      <c r="OJB2" s="873"/>
      <c r="OJC2" s="873"/>
      <c r="OJD2" s="873"/>
      <c r="OJE2" s="873"/>
      <c r="OJF2" s="873"/>
      <c r="OJG2" s="873"/>
      <c r="OJH2" s="873"/>
      <c r="OJI2" s="873"/>
      <c r="OJJ2" s="873"/>
      <c r="OJK2" s="873"/>
      <c r="OJL2" s="873"/>
      <c r="OJM2" s="873"/>
      <c r="OJN2" s="873"/>
      <c r="OJO2" s="873"/>
      <c r="OJP2" s="873"/>
      <c r="OJQ2" s="873"/>
      <c r="OJR2" s="873"/>
      <c r="OJS2" s="873"/>
      <c r="OJT2" s="873"/>
      <c r="OJU2" s="873"/>
      <c r="OJV2" s="873"/>
      <c r="OJW2" s="873"/>
      <c r="OJX2" s="873"/>
      <c r="OJY2" s="873"/>
      <c r="OJZ2" s="873"/>
      <c r="OKA2" s="873"/>
      <c r="OKB2" s="873"/>
      <c r="OKC2" s="873"/>
      <c r="OKD2" s="873"/>
      <c r="OKE2" s="873"/>
      <c r="OKF2" s="873"/>
      <c r="OKG2" s="873"/>
      <c r="OKH2" s="873"/>
      <c r="OKI2" s="873"/>
      <c r="OKJ2" s="873"/>
      <c r="OKK2" s="873"/>
      <c r="OKL2" s="873"/>
      <c r="OKM2" s="873"/>
      <c r="OKN2" s="873"/>
      <c r="OKO2" s="873"/>
      <c r="OKP2" s="873"/>
      <c r="OKQ2" s="873"/>
      <c r="OKR2" s="873"/>
      <c r="OKS2" s="873"/>
      <c r="OKT2" s="873"/>
      <c r="OKU2" s="873"/>
      <c r="OKV2" s="873"/>
      <c r="OKW2" s="873"/>
      <c r="OKX2" s="873"/>
      <c r="OKY2" s="873"/>
      <c r="OKZ2" s="873"/>
      <c r="OLA2" s="873"/>
      <c r="OLB2" s="873"/>
      <c r="OLC2" s="873"/>
      <c r="OLD2" s="873"/>
      <c r="OLE2" s="873"/>
      <c r="OLF2" s="873"/>
      <c r="OLG2" s="873"/>
      <c r="OLH2" s="873"/>
      <c r="OLI2" s="873"/>
      <c r="OLJ2" s="873"/>
      <c r="OLK2" s="873"/>
      <c r="OLL2" s="873"/>
      <c r="OLM2" s="873"/>
      <c r="OLN2" s="873"/>
      <c r="OLO2" s="873"/>
      <c r="OLP2" s="873"/>
      <c r="OLQ2" s="873"/>
      <c r="OLR2" s="873"/>
      <c r="OLS2" s="873"/>
      <c r="OLT2" s="873"/>
      <c r="OLU2" s="873"/>
      <c r="OLV2" s="873"/>
      <c r="OLW2" s="873"/>
      <c r="OLX2" s="873"/>
      <c r="OLY2" s="873"/>
      <c r="OLZ2" s="873"/>
      <c r="OMA2" s="873"/>
      <c r="OMB2" s="873"/>
      <c r="OMC2" s="873"/>
      <c r="OMD2" s="873"/>
      <c r="OME2" s="873"/>
      <c r="OMF2" s="873"/>
      <c r="OMG2" s="873"/>
      <c r="OMH2" s="873"/>
      <c r="OMI2" s="873"/>
      <c r="OMJ2" s="873"/>
      <c r="OMK2" s="873"/>
      <c r="OML2" s="873"/>
      <c r="OMM2" s="873"/>
      <c r="OMN2" s="873"/>
      <c r="OMO2" s="873"/>
      <c r="OMP2" s="873"/>
      <c r="OMQ2" s="873"/>
      <c r="OMR2" s="873"/>
      <c r="OMS2" s="873"/>
      <c r="OMT2" s="873"/>
      <c r="OMU2" s="873"/>
      <c r="OMV2" s="873"/>
      <c r="OMW2" s="873"/>
      <c r="OMX2" s="873"/>
      <c r="OMY2" s="873"/>
      <c r="OMZ2" s="873"/>
      <c r="ONA2" s="873"/>
      <c r="ONB2" s="873"/>
      <c r="ONC2" s="873"/>
      <c r="OND2" s="873"/>
      <c r="ONE2" s="873"/>
      <c r="ONF2" s="873"/>
      <c r="ONG2" s="873"/>
      <c r="ONH2" s="873"/>
      <c r="ONI2" s="873"/>
      <c r="ONJ2" s="873"/>
      <c r="ONK2" s="873"/>
      <c r="ONL2" s="873"/>
      <c r="ONM2" s="873"/>
      <c r="ONN2" s="873"/>
      <c r="ONO2" s="873"/>
      <c r="ONP2" s="873"/>
      <c r="ONQ2" s="873"/>
      <c r="ONR2" s="873"/>
      <c r="ONS2" s="873"/>
      <c r="ONT2" s="873"/>
      <c r="ONU2" s="873"/>
      <c r="ONV2" s="873"/>
      <c r="ONW2" s="873"/>
      <c r="ONX2" s="873"/>
      <c r="ONY2" s="873"/>
      <c r="ONZ2" s="873"/>
      <c r="OOA2" s="873"/>
      <c r="OOB2" s="873"/>
      <c r="OOC2" s="873"/>
      <c r="OOD2" s="873"/>
      <c r="OOE2" s="873"/>
      <c r="OOF2" s="873"/>
      <c r="OOG2" s="873"/>
      <c r="OOH2" s="873"/>
      <c r="OOI2" s="873"/>
      <c r="OOJ2" s="873"/>
      <c r="OOK2" s="873"/>
      <c r="OOL2" s="873"/>
      <c r="OOM2" s="873"/>
      <c r="OON2" s="873"/>
      <c r="OOO2" s="873"/>
      <c r="OOP2" s="873"/>
      <c r="OOQ2" s="873"/>
      <c r="OOR2" s="873"/>
      <c r="OOS2" s="873"/>
      <c r="OOT2" s="873"/>
      <c r="OOU2" s="873"/>
      <c r="OOV2" s="873"/>
      <c r="OOW2" s="873"/>
      <c r="OOX2" s="873"/>
      <c r="OOY2" s="873"/>
      <c r="OOZ2" s="873"/>
      <c r="OPA2" s="873"/>
      <c r="OPB2" s="873"/>
      <c r="OPC2" s="873"/>
      <c r="OPD2" s="873"/>
      <c r="OPE2" s="873"/>
      <c r="OPF2" s="873"/>
      <c r="OPG2" s="873"/>
      <c r="OPH2" s="873"/>
      <c r="OPI2" s="873"/>
      <c r="OPJ2" s="873"/>
      <c r="OPK2" s="873"/>
      <c r="OPL2" s="873"/>
      <c r="OPM2" s="873"/>
      <c r="OPN2" s="873"/>
      <c r="OPO2" s="873"/>
      <c r="OPP2" s="873"/>
      <c r="OPQ2" s="873"/>
      <c r="OPR2" s="873"/>
      <c r="OPS2" s="873"/>
      <c r="OPT2" s="873"/>
      <c r="OPU2" s="873"/>
      <c r="OPV2" s="873"/>
      <c r="OPW2" s="873"/>
      <c r="OPX2" s="873"/>
      <c r="OPY2" s="873"/>
      <c r="OPZ2" s="873"/>
      <c r="OQA2" s="873"/>
      <c r="OQB2" s="873"/>
      <c r="OQC2" s="873"/>
      <c r="OQD2" s="873"/>
      <c r="OQE2" s="873"/>
      <c r="OQF2" s="873"/>
      <c r="OQG2" s="873"/>
      <c r="OQH2" s="873"/>
      <c r="OQI2" s="873"/>
      <c r="OQJ2" s="873"/>
      <c r="OQK2" s="873"/>
      <c r="OQL2" s="873"/>
      <c r="OQM2" s="873"/>
      <c r="OQN2" s="873"/>
      <c r="OQO2" s="873"/>
      <c r="OQP2" s="873"/>
      <c r="OQQ2" s="873"/>
      <c r="OQR2" s="873"/>
      <c r="OQS2" s="873"/>
      <c r="OQT2" s="873"/>
      <c r="OQU2" s="873"/>
      <c r="OQV2" s="873"/>
      <c r="OQW2" s="873"/>
      <c r="OQX2" s="873"/>
      <c r="OQY2" s="873"/>
      <c r="OQZ2" s="873"/>
      <c r="ORA2" s="873"/>
      <c r="ORB2" s="873"/>
      <c r="ORC2" s="873"/>
      <c r="ORD2" s="873"/>
      <c r="ORE2" s="873"/>
      <c r="ORF2" s="873"/>
      <c r="ORG2" s="873"/>
      <c r="ORH2" s="873"/>
      <c r="ORI2" s="873"/>
      <c r="ORJ2" s="873"/>
      <c r="ORK2" s="873"/>
      <c r="ORL2" s="873"/>
      <c r="ORM2" s="873"/>
      <c r="ORN2" s="873"/>
      <c r="ORO2" s="873"/>
      <c r="ORP2" s="873"/>
      <c r="ORQ2" s="873"/>
      <c r="ORR2" s="873"/>
      <c r="ORS2" s="873"/>
      <c r="ORT2" s="873"/>
      <c r="ORU2" s="873"/>
      <c r="ORV2" s="873"/>
      <c r="ORW2" s="873"/>
      <c r="ORX2" s="873"/>
      <c r="ORY2" s="873"/>
      <c r="ORZ2" s="873"/>
      <c r="OSA2" s="873"/>
      <c r="OSB2" s="873"/>
      <c r="OSC2" s="873"/>
      <c r="OSD2" s="873"/>
      <c r="OSE2" s="873"/>
      <c r="OSF2" s="873"/>
      <c r="OSG2" s="873"/>
      <c r="OSH2" s="873"/>
      <c r="OSI2" s="873"/>
      <c r="OSJ2" s="873"/>
      <c r="OSK2" s="873"/>
      <c r="OSL2" s="873"/>
      <c r="OSM2" s="873"/>
      <c r="OSN2" s="873"/>
      <c r="OSO2" s="873"/>
      <c r="OSP2" s="873"/>
      <c r="OSQ2" s="873"/>
      <c r="OSR2" s="873"/>
      <c r="OSS2" s="873"/>
      <c r="OST2" s="873"/>
      <c r="OSU2" s="873"/>
      <c r="OSV2" s="873"/>
      <c r="OSW2" s="873"/>
      <c r="OSX2" s="873"/>
      <c r="OSY2" s="873"/>
      <c r="OSZ2" s="873"/>
      <c r="OTA2" s="873"/>
      <c r="OTB2" s="873"/>
      <c r="OTC2" s="873"/>
      <c r="OTD2" s="873"/>
      <c r="OTE2" s="873"/>
      <c r="OTF2" s="873"/>
      <c r="OTG2" s="873"/>
      <c r="OTH2" s="873"/>
      <c r="OTI2" s="873"/>
      <c r="OTJ2" s="873"/>
      <c r="OTK2" s="873"/>
      <c r="OTL2" s="873"/>
      <c r="OTM2" s="873"/>
      <c r="OTN2" s="873"/>
      <c r="OTO2" s="873"/>
      <c r="OTP2" s="873"/>
      <c r="OTQ2" s="873"/>
      <c r="OTR2" s="873"/>
      <c r="OTS2" s="873"/>
      <c r="OTT2" s="873"/>
      <c r="OTU2" s="873"/>
      <c r="OTV2" s="873"/>
      <c r="OTW2" s="873"/>
      <c r="OTX2" s="873"/>
      <c r="OTY2" s="873"/>
      <c r="OTZ2" s="873"/>
      <c r="OUA2" s="873"/>
      <c r="OUB2" s="873"/>
      <c r="OUC2" s="873"/>
      <c r="OUD2" s="873"/>
      <c r="OUE2" s="873"/>
      <c r="OUF2" s="873"/>
      <c r="OUG2" s="873"/>
      <c r="OUH2" s="873"/>
      <c r="OUI2" s="873"/>
      <c r="OUJ2" s="873"/>
      <c r="OUK2" s="873"/>
      <c r="OUL2" s="873"/>
      <c r="OUM2" s="873"/>
      <c r="OUN2" s="873"/>
      <c r="OUO2" s="873"/>
      <c r="OUP2" s="873"/>
      <c r="OUQ2" s="873"/>
      <c r="OUR2" s="873"/>
      <c r="OUS2" s="873"/>
      <c r="OUT2" s="873"/>
      <c r="OUU2" s="873"/>
      <c r="OUV2" s="873"/>
      <c r="OUW2" s="873"/>
      <c r="OUX2" s="873"/>
      <c r="OUY2" s="873"/>
      <c r="OUZ2" s="873"/>
      <c r="OVA2" s="873"/>
      <c r="OVB2" s="873"/>
      <c r="OVC2" s="873"/>
      <c r="OVD2" s="873"/>
      <c r="OVE2" s="873"/>
      <c r="OVF2" s="873"/>
      <c r="OVG2" s="873"/>
      <c r="OVH2" s="873"/>
      <c r="OVI2" s="873"/>
      <c r="OVJ2" s="873"/>
      <c r="OVK2" s="873"/>
      <c r="OVL2" s="873"/>
      <c r="OVM2" s="873"/>
      <c r="OVN2" s="873"/>
      <c r="OVO2" s="873"/>
      <c r="OVP2" s="873"/>
      <c r="OVQ2" s="873"/>
      <c r="OVR2" s="873"/>
      <c r="OVS2" s="873"/>
      <c r="OVT2" s="873"/>
      <c r="OVU2" s="873"/>
      <c r="OVV2" s="873"/>
      <c r="OVW2" s="873"/>
      <c r="OVX2" s="873"/>
      <c r="OVY2" s="873"/>
      <c r="OVZ2" s="873"/>
      <c r="OWA2" s="873"/>
      <c r="OWB2" s="873"/>
      <c r="OWC2" s="873"/>
      <c r="OWD2" s="873"/>
      <c r="OWE2" s="873"/>
      <c r="OWF2" s="873"/>
      <c r="OWG2" s="873"/>
      <c r="OWH2" s="873"/>
      <c r="OWI2" s="873"/>
      <c r="OWJ2" s="873"/>
      <c r="OWK2" s="873"/>
      <c r="OWL2" s="873"/>
      <c r="OWM2" s="873"/>
      <c r="OWN2" s="873"/>
      <c r="OWO2" s="873"/>
      <c r="OWP2" s="873"/>
      <c r="OWQ2" s="873"/>
      <c r="OWR2" s="873"/>
      <c r="OWS2" s="873"/>
      <c r="OWT2" s="873"/>
      <c r="OWU2" s="873"/>
      <c r="OWV2" s="873"/>
      <c r="OWW2" s="873"/>
      <c r="OWX2" s="873"/>
      <c r="OWY2" s="873"/>
      <c r="OWZ2" s="873"/>
      <c r="OXA2" s="873"/>
      <c r="OXB2" s="873"/>
      <c r="OXC2" s="873"/>
      <c r="OXD2" s="873"/>
      <c r="OXE2" s="873"/>
      <c r="OXF2" s="873"/>
      <c r="OXG2" s="873"/>
      <c r="OXH2" s="873"/>
      <c r="OXI2" s="873"/>
      <c r="OXJ2" s="873"/>
      <c r="OXK2" s="873"/>
      <c r="OXL2" s="873"/>
      <c r="OXM2" s="873"/>
      <c r="OXN2" s="873"/>
      <c r="OXO2" s="873"/>
      <c r="OXP2" s="873"/>
      <c r="OXQ2" s="873"/>
      <c r="OXR2" s="873"/>
      <c r="OXS2" s="873"/>
      <c r="OXT2" s="873"/>
      <c r="OXU2" s="873"/>
      <c r="OXV2" s="873"/>
      <c r="OXW2" s="873"/>
      <c r="OXX2" s="873"/>
      <c r="OXY2" s="873"/>
      <c r="OXZ2" s="873"/>
      <c r="OYA2" s="873"/>
      <c r="OYB2" s="873"/>
      <c r="OYC2" s="873"/>
      <c r="OYD2" s="873"/>
      <c r="OYE2" s="873"/>
      <c r="OYF2" s="873"/>
      <c r="OYG2" s="873"/>
      <c r="OYH2" s="873"/>
      <c r="OYI2" s="873"/>
      <c r="OYJ2" s="873"/>
      <c r="OYK2" s="873"/>
      <c r="OYL2" s="873"/>
      <c r="OYM2" s="873"/>
      <c r="OYN2" s="873"/>
      <c r="OYO2" s="873"/>
      <c r="OYP2" s="873"/>
      <c r="OYQ2" s="873"/>
      <c r="OYR2" s="873"/>
      <c r="OYS2" s="873"/>
      <c r="OYT2" s="873"/>
      <c r="OYU2" s="873"/>
      <c r="OYV2" s="873"/>
      <c r="OYW2" s="873"/>
      <c r="OYX2" s="873"/>
      <c r="OYY2" s="873"/>
      <c r="OYZ2" s="873"/>
      <c r="OZA2" s="873"/>
      <c r="OZB2" s="873"/>
      <c r="OZC2" s="873"/>
      <c r="OZD2" s="873"/>
      <c r="OZE2" s="873"/>
      <c r="OZF2" s="873"/>
      <c r="OZG2" s="873"/>
      <c r="OZH2" s="873"/>
      <c r="OZI2" s="873"/>
      <c r="OZJ2" s="873"/>
      <c r="OZK2" s="873"/>
      <c r="OZL2" s="873"/>
      <c r="OZM2" s="873"/>
      <c r="OZN2" s="873"/>
      <c r="OZO2" s="873"/>
      <c r="OZP2" s="873"/>
      <c r="OZQ2" s="873"/>
      <c r="OZR2" s="873"/>
      <c r="OZS2" s="873"/>
      <c r="OZT2" s="873"/>
      <c r="OZU2" s="873"/>
      <c r="OZV2" s="873"/>
      <c r="OZW2" s="873"/>
      <c r="OZX2" s="873"/>
      <c r="OZY2" s="873"/>
      <c r="OZZ2" s="873"/>
      <c r="PAA2" s="873"/>
      <c r="PAB2" s="873"/>
      <c r="PAC2" s="873"/>
      <c r="PAD2" s="873"/>
      <c r="PAE2" s="873"/>
      <c r="PAF2" s="873"/>
      <c r="PAG2" s="873"/>
      <c r="PAH2" s="873"/>
      <c r="PAI2" s="873"/>
      <c r="PAJ2" s="873"/>
      <c r="PAK2" s="873"/>
      <c r="PAL2" s="873"/>
      <c r="PAM2" s="873"/>
      <c r="PAN2" s="873"/>
      <c r="PAO2" s="873"/>
      <c r="PAP2" s="873"/>
      <c r="PAQ2" s="873"/>
      <c r="PAR2" s="873"/>
      <c r="PAS2" s="873"/>
      <c r="PAT2" s="873"/>
      <c r="PAU2" s="873"/>
      <c r="PAV2" s="873"/>
      <c r="PAW2" s="873"/>
      <c r="PAX2" s="873"/>
      <c r="PAY2" s="873"/>
      <c r="PAZ2" s="873"/>
      <c r="PBA2" s="873"/>
      <c r="PBB2" s="873"/>
      <c r="PBC2" s="873"/>
      <c r="PBD2" s="873"/>
      <c r="PBE2" s="873"/>
      <c r="PBF2" s="873"/>
      <c r="PBG2" s="873"/>
      <c r="PBH2" s="873"/>
      <c r="PBI2" s="873"/>
      <c r="PBJ2" s="873"/>
      <c r="PBK2" s="873"/>
      <c r="PBL2" s="873"/>
      <c r="PBM2" s="873"/>
      <c r="PBN2" s="873"/>
      <c r="PBO2" s="873"/>
      <c r="PBP2" s="873"/>
      <c r="PBQ2" s="873"/>
      <c r="PBR2" s="873"/>
      <c r="PBS2" s="873"/>
      <c r="PBT2" s="873"/>
      <c r="PBU2" s="873"/>
      <c r="PBV2" s="873"/>
      <c r="PBW2" s="873"/>
      <c r="PBX2" s="873"/>
      <c r="PBY2" s="873"/>
      <c r="PBZ2" s="873"/>
      <c r="PCA2" s="873"/>
      <c r="PCB2" s="873"/>
      <c r="PCC2" s="873"/>
      <c r="PCD2" s="873"/>
      <c r="PCE2" s="873"/>
      <c r="PCF2" s="873"/>
      <c r="PCG2" s="873"/>
      <c r="PCH2" s="873"/>
      <c r="PCI2" s="873"/>
      <c r="PCJ2" s="873"/>
      <c r="PCK2" s="873"/>
      <c r="PCL2" s="873"/>
      <c r="PCM2" s="873"/>
      <c r="PCN2" s="873"/>
      <c r="PCO2" s="873"/>
      <c r="PCP2" s="873"/>
      <c r="PCQ2" s="873"/>
      <c r="PCR2" s="873"/>
      <c r="PCS2" s="873"/>
      <c r="PCT2" s="873"/>
      <c r="PCU2" s="873"/>
      <c r="PCV2" s="873"/>
      <c r="PCW2" s="873"/>
      <c r="PCX2" s="873"/>
      <c r="PCY2" s="873"/>
      <c r="PCZ2" s="873"/>
      <c r="PDA2" s="873"/>
      <c r="PDB2" s="873"/>
      <c r="PDC2" s="873"/>
      <c r="PDD2" s="873"/>
      <c r="PDE2" s="873"/>
      <c r="PDF2" s="873"/>
      <c r="PDG2" s="873"/>
      <c r="PDH2" s="873"/>
      <c r="PDI2" s="873"/>
      <c r="PDJ2" s="873"/>
      <c r="PDK2" s="873"/>
      <c r="PDL2" s="873"/>
      <c r="PDM2" s="873"/>
      <c r="PDN2" s="873"/>
      <c r="PDO2" s="873"/>
      <c r="PDP2" s="873"/>
      <c r="PDQ2" s="873"/>
      <c r="PDR2" s="873"/>
      <c r="PDS2" s="873"/>
      <c r="PDT2" s="873"/>
      <c r="PDU2" s="873"/>
      <c r="PDV2" s="873"/>
      <c r="PDW2" s="873"/>
      <c r="PDX2" s="873"/>
      <c r="PDY2" s="873"/>
      <c r="PDZ2" s="873"/>
      <c r="PEA2" s="873"/>
      <c r="PEB2" s="873"/>
      <c r="PEC2" s="873"/>
      <c r="PED2" s="873"/>
      <c r="PEE2" s="873"/>
      <c r="PEF2" s="873"/>
      <c r="PEG2" s="873"/>
      <c r="PEH2" s="873"/>
      <c r="PEI2" s="873"/>
      <c r="PEJ2" s="873"/>
      <c r="PEK2" s="873"/>
      <c r="PEL2" s="873"/>
      <c r="PEM2" s="873"/>
      <c r="PEN2" s="873"/>
      <c r="PEO2" s="873"/>
      <c r="PEP2" s="873"/>
      <c r="PEQ2" s="873"/>
      <c r="PER2" s="873"/>
      <c r="PES2" s="873"/>
      <c r="PET2" s="873"/>
      <c r="PEU2" s="873"/>
      <c r="PEV2" s="873"/>
      <c r="PEW2" s="873"/>
      <c r="PEX2" s="873"/>
      <c r="PEY2" s="873"/>
      <c r="PEZ2" s="873"/>
      <c r="PFA2" s="873"/>
      <c r="PFB2" s="873"/>
      <c r="PFC2" s="873"/>
      <c r="PFD2" s="873"/>
      <c r="PFE2" s="873"/>
      <c r="PFF2" s="873"/>
      <c r="PFG2" s="873"/>
      <c r="PFH2" s="873"/>
      <c r="PFI2" s="873"/>
      <c r="PFJ2" s="873"/>
      <c r="PFK2" s="873"/>
      <c r="PFL2" s="873"/>
      <c r="PFM2" s="873"/>
      <c r="PFN2" s="873"/>
      <c r="PFO2" s="873"/>
      <c r="PFP2" s="873"/>
      <c r="PFQ2" s="873"/>
      <c r="PFR2" s="873"/>
      <c r="PFS2" s="873"/>
      <c r="PFT2" s="873"/>
      <c r="PFU2" s="873"/>
      <c r="PFV2" s="873"/>
      <c r="PFW2" s="873"/>
      <c r="PFX2" s="873"/>
      <c r="PFY2" s="873"/>
      <c r="PFZ2" s="873"/>
      <c r="PGA2" s="873"/>
      <c r="PGB2" s="873"/>
      <c r="PGC2" s="873"/>
      <c r="PGD2" s="873"/>
      <c r="PGE2" s="873"/>
      <c r="PGF2" s="873"/>
      <c r="PGG2" s="873"/>
      <c r="PGH2" s="873"/>
      <c r="PGI2" s="873"/>
      <c r="PGJ2" s="873"/>
      <c r="PGK2" s="873"/>
      <c r="PGL2" s="873"/>
      <c r="PGM2" s="873"/>
      <c r="PGN2" s="873"/>
      <c r="PGO2" s="873"/>
      <c r="PGP2" s="873"/>
      <c r="PGQ2" s="873"/>
      <c r="PGR2" s="873"/>
      <c r="PGS2" s="873"/>
      <c r="PGT2" s="873"/>
      <c r="PGU2" s="873"/>
      <c r="PGV2" s="873"/>
      <c r="PGW2" s="873"/>
      <c r="PGX2" s="873"/>
      <c r="PGY2" s="873"/>
      <c r="PGZ2" s="873"/>
      <c r="PHA2" s="873"/>
      <c r="PHB2" s="873"/>
      <c r="PHC2" s="873"/>
      <c r="PHD2" s="873"/>
      <c r="PHE2" s="873"/>
      <c r="PHF2" s="873"/>
      <c r="PHG2" s="873"/>
      <c r="PHH2" s="873"/>
      <c r="PHI2" s="873"/>
      <c r="PHJ2" s="873"/>
      <c r="PHK2" s="873"/>
      <c r="PHL2" s="873"/>
      <c r="PHM2" s="873"/>
      <c r="PHN2" s="873"/>
      <c r="PHO2" s="873"/>
      <c r="PHP2" s="873"/>
      <c r="PHQ2" s="873"/>
      <c r="PHR2" s="873"/>
      <c r="PHS2" s="873"/>
      <c r="PHT2" s="873"/>
      <c r="PHU2" s="873"/>
      <c r="PHV2" s="873"/>
      <c r="PHW2" s="873"/>
      <c r="PHX2" s="873"/>
      <c r="PHY2" s="873"/>
      <c r="PHZ2" s="873"/>
      <c r="PIA2" s="873"/>
      <c r="PIB2" s="873"/>
      <c r="PIC2" s="873"/>
      <c r="PID2" s="873"/>
      <c r="PIE2" s="873"/>
      <c r="PIF2" s="873"/>
      <c r="PIG2" s="873"/>
      <c r="PIH2" s="873"/>
      <c r="PII2" s="873"/>
      <c r="PIJ2" s="873"/>
      <c r="PIK2" s="873"/>
      <c r="PIL2" s="873"/>
      <c r="PIM2" s="873"/>
      <c r="PIN2" s="873"/>
      <c r="PIO2" s="873"/>
      <c r="PIP2" s="873"/>
      <c r="PIQ2" s="873"/>
      <c r="PIR2" s="873"/>
      <c r="PIS2" s="873"/>
      <c r="PIT2" s="873"/>
      <c r="PIU2" s="873"/>
      <c r="PIV2" s="873"/>
      <c r="PIW2" s="873"/>
      <c r="PIX2" s="873"/>
      <c r="PIY2" s="873"/>
      <c r="PIZ2" s="873"/>
      <c r="PJA2" s="873"/>
      <c r="PJB2" s="873"/>
      <c r="PJC2" s="873"/>
      <c r="PJD2" s="873"/>
      <c r="PJE2" s="873"/>
      <c r="PJF2" s="873"/>
      <c r="PJG2" s="873"/>
      <c r="PJH2" s="873"/>
      <c r="PJI2" s="873"/>
      <c r="PJJ2" s="873"/>
      <c r="PJK2" s="873"/>
      <c r="PJL2" s="873"/>
      <c r="PJM2" s="873"/>
      <c r="PJN2" s="873"/>
      <c r="PJO2" s="873"/>
      <c r="PJP2" s="873"/>
      <c r="PJQ2" s="873"/>
      <c r="PJR2" s="873"/>
      <c r="PJS2" s="873"/>
      <c r="PJT2" s="873"/>
      <c r="PJU2" s="873"/>
      <c r="PJV2" s="873"/>
      <c r="PJW2" s="873"/>
      <c r="PJX2" s="873"/>
      <c r="PJY2" s="873"/>
      <c r="PJZ2" s="873"/>
      <c r="PKA2" s="873"/>
      <c r="PKB2" s="873"/>
      <c r="PKC2" s="873"/>
      <c r="PKD2" s="873"/>
      <c r="PKE2" s="873"/>
      <c r="PKF2" s="873"/>
      <c r="PKG2" s="873"/>
      <c r="PKH2" s="873"/>
      <c r="PKI2" s="873"/>
      <c r="PKJ2" s="873"/>
      <c r="PKK2" s="873"/>
      <c r="PKL2" s="873"/>
      <c r="PKM2" s="873"/>
      <c r="PKN2" s="873"/>
      <c r="PKO2" s="873"/>
      <c r="PKP2" s="873"/>
      <c r="PKQ2" s="873"/>
      <c r="PKR2" s="873"/>
      <c r="PKS2" s="873"/>
      <c r="PKT2" s="873"/>
      <c r="PKU2" s="873"/>
      <c r="PKV2" s="873"/>
      <c r="PKW2" s="873"/>
      <c r="PKX2" s="873"/>
      <c r="PKY2" s="873"/>
      <c r="PKZ2" s="873"/>
      <c r="PLA2" s="873"/>
      <c r="PLB2" s="873"/>
      <c r="PLC2" s="873"/>
      <c r="PLD2" s="873"/>
      <c r="PLE2" s="873"/>
      <c r="PLF2" s="873"/>
      <c r="PLG2" s="873"/>
      <c r="PLH2" s="873"/>
      <c r="PLI2" s="873"/>
      <c r="PLJ2" s="873"/>
      <c r="PLK2" s="873"/>
      <c r="PLL2" s="873"/>
      <c r="PLM2" s="873"/>
      <c r="PLN2" s="873"/>
      <c r="PLO2" s="873"/>
      <c r="PLP2" s="873"/>
      <c r="PLQ2" s="873"/>
      <c r="PLR2" s="873"/>
      <c r="PLS2" s="873"/>
      <c r="PLT2" s="873"/>
      <c r="PLU2" s="873"/>
      <c r="PLV2" s="873"/>
      <c r="PLW2" s="873"/>
      <c r="PLX2" s="873"/>
      <c r="PLY2" s="873"/>
      <c r="PLZ2" s="873"/>
      <c r="PMA2" s="873"/>
      <c r="PMB2" s="873"/>
      <c r="PMC2" s="873"/>
      <c r="PMD2" s="873"/>
      <c r="PME2" s="873"/>
      <c r="PMF2" s="873"/>
      <c r="PMG2" s="873"/>
      <c r="PMH2" s="873"/>
      <c r="PMI2" s="873"/>
      <c r="PMJ2" s="873"/>
      <c r="PMK2" s="873"/>
      <c r="PML2" s="873"/>
      <c r="PMM2" s="873"/>
      <c r="PMN2" s="873"/>
      <c r="PMO2" s="873"/>
      <c r="PMP2" s="873"/>
      <c r="PMQ2" s="873"/>
      <c r="PMR2" s="873"/>
      <c r="PMS2" s="873"/>
      <c r="PMT2" s="873"/>
      <c r="PMU2" s="873"/>
      <c r="PMV2" s="873"/>
      <c r="PMW2" s="873"/>
      <c r="PMX2" s="873"/>
      <c r="PMY2" s="873"/>
      <c r="PMZ2" s="873"/>
      <c r="PNA2" s="873"/>
      <c r="PNB2" s="873"/>
      <c r="PNC2" s="873"/>
      <c r="PND2" s="873"/>
      <c r="PNE2" s="873"/>
      <c r="PNF2" s="873"/>
      <c r="PNG2" s="873"/>
      <c r="PNH2" s="873"/>
      <c r="PNI2" s="873"/>
      <c r="PNJ2" s="873"/>
      <c r="PNK2" s="873"/>
      <c r="PNL2" s="873"/>
      <c r="PNM2" s="873"/>
      <c r="PNN2" s="873"/>
      <c r="PNO2" s="873"/>
      <c r="PNP2" s="873"/>
      <c r="PNQ2" s="873"/>
      <c r="PNR2" s="873"/>
      <c r="PNS2" s="873"/>
      <c r="PNT2" s="873"/>
      <c r="PNU2" s="873"/>
      <c r="PNV2" s="873"/>
      <c r="PNW2" s="873"/>
      <c r="PNX2" s="873"/>
      <c r="PNY2" s="873"/>
      <c r="PNZ2" s="873"/>
      <c r="POA2" s="873"/>
      <c r="POB2" s="873"/>
      <c r="POC2" s="873"/>
      <c r="POD2" s="873"/>
      <c r="POE2" s="873"/>
      <c r="POF2" s="873"/>
      <c r="POG2" s="873"/>
      <c r="POH2" s="873"/>
      <c r="POI2" s="873"/>
      <c r="POJ2" s="873"/>
      <c r="POK2" s="873"/>
      <c r="POL2" s="873"/>
      <c r="POM2" s="873"/>
      <c r="PON2" s="873"/>
      <c r="POO2" s="873"/>
      <c r="POP2" s="873"/>
      <c r="POQ2" s="873"/>
      <c r="POR2" s="873"/>
      <c r="POS2" s="873"/>
      <c r="POT2" s="873"/>
      <c r="POU2" s="873"/>
      <c r="POV2" s="873"/>
      <c r="POW2" s="873"/>
      <c r="POX2" s="873"/>
      <c r="POY2" s="873"/>
      <c r="POZ2" s="873"/>
      <c r="PPA2" s="873"/>
      <c r="PPB2" s="873"/>
      <c r="PPC2" s="873"/>
      <c r="PPD2" s="873"/>
      <c r="PPE2" s="873"/>
      <c r="PPF2" s="873"/>
      <c r="PPG2" s="873"/>
      <c r="PPH2" s="873"/>
      <c r="PPI2" s="873"/>
      <c r="PPJ2" s="873"/>
      <c r="PPK2" s="873"/>
      <c r="PPL2" s="873"/>
      <c r="PPM2" s="873"/>
      <c r="PPN2" s="873"/>
      <c r="PPO2" s="873"/>
      <c r="PPP2" s="873"/>
      <c r="PPQ2" s="873"/>
      <c r="PPR2" s="873"/>
      <c r="PPS2" s="873"/>
      <c r="PPT2" s="873"/>
      <c r="PPU2" s="873"/>
      <c r="PPV2" s="873"/>
      <c r="PPW2" s="873"/>
      <c r="PPX2" s="873"/>
      <c r="PPY2" s="873"/>
      <c r="PPZ2" s="873"/>
      <c r="PQA2" s="873"/>
      <c r="PQB2" s="873"/>
      <c r="PQC2" s="873"/>
      <c r="PQD2" s="873"/>
      <c r="PQE2" s="873"/>
      <c r="PQF2" s="873"/>
      <c r="PQG2" s="873"/>
      <c r="PQH2" s="873"/>
      <c r="PQI2" s="873"/>
      <c r="PQJ2" s="873"/>
      <c r="PQK2" s="873"/>
      <c r="PQL2" s="873"/>
      <c r="PQM2" s="873"/>
      <c r="PQN2" s="873"/>
      <c r="PQO2" s="873"/>
      <c r="PQP2" s="873"/>
      <c r="PQQ2" s="873"/>
      <c r="PQR2" s="873"/>
      <c r="PQS2" s="873"/>
      <c r="PQT2" s="873"/>
      <c r="PQU2" s="873"/>
      <c r="PQV2" s="873"/>
      <c r="PQW2" s="873"/>
      <c r="PQX2" s="873"/>
      <c r="PQY2" s="873"/>
      <c r="PQZ2" s="873"/>
      <c r="PRA2" s="873"/>
      <c r="PRB2" s="873"/>
      <c r="PRC2" s="873"/>
      <c r="PRD2" s="873"/>
      <c r="PRE2" s="873"/>
      <c r="PRF2" s="873"/>
      <c r="PRG2" s="873"/>
      <c r="PRH2" s="873"/>
      <c r="PRI2" s="873"/>
      <c r="PRJ2" s="873"/>
      <c r="PRK2" s="873"/>
      <c r="PRL2" s="873"/>
      <c r="PRM2" s="873"/>
      <c r="PRN2" s="873"/>
      <c r="PRO2" s="873"/>
      <c r="PRP2" s="873"/>
      <c r="PRQ2" s="873"/>
      <c r="PRR2" s="873"/>
      <c r="PRS2" s="873"/>
      <c r="PRT2" s="873"/>
      <c r="PRU2" s="873"/>
      <c r="PRV2" s="873"/>
      <c r="PRW2" s="873"/>
      <c r="PRX2" s="873"/>
      <c r="PRY2" s="873"/>
      <c r="PRZ2" s="873"/>
      <c r="PSA2" s="873"/>
      <c r="PSB2" s="873"/>
      <c r="PSC2" s="873"/>
      <c r="PSD2" s="873"/>
      <c r="PSE2" s="873"/>
      <c r="PSF2" s="873"/>
      <c r="PSG2" s="873"/>
      <c r="PSH2" s="873"/>
      <c r="PSI2" s="873"/>
      <c r="PSJ2" s="873"/>
      <c r="PSK2" s="873"/>
      <c r="PSL2" s="873"/>
      <c r="PSM2" s="873"/>
      <c r="PSN2" s="873"/>
      <c r="PSO2" s="873"/>
      <c r="PSP2" s="873"/>
      <c r="PSQ2" s="873"/>
      <c r="PSR2" s="873"/>
      <c r="PSS2" s="873"/>
      <c r="PST2" s="873"/>
      <c r="PSU2" s="873"/>
      <c r="PSV2" s="873"/>
      <c r="PSW2" s="873"/>
      <c r="PSX2" s="873"/>
      <c r="PSY2" s="873"/>
      <c r="PSZ2" s="873"/>
      <c r="PTA2" s="873"/>
      <c r="PTB2" s="873"/>
      <c r="PTC2" s="873"/>
      <c r="PTD2" s="873"/>
      <c r="PTE2" s="873"/>
      <c r="PTF2" s="873"/>
      <c r="PTG2" s="873"/>
      <c r="PTH2" s="873"/>
      <c r="PTI2" s="873"/>
      <c r="PTJ2" s="873"/>
      <c r="PTK2" s="873"/>
      <c r="PTL2" s="873"/>
      <c r="PTM2" s="873"/>
      <c r="PTN2" s="873"/>
      <c r="PTO2" s="873"/>
      <c r="PTP2" s="873"/>
      <c r="PTQ2" s="873"/>
      <c r="PTR2" s="873"/>
      <c r="PTS2" s="873"/>
      <c r="PTT2" s="873"/>
      <c r="PTU2" s="873"/>
      <c r="PTV2" s="873"/>
      <c r="PTW2" s="873"/>
      <c r="PTX2" s="873"/>
      <c r="PTY2" s="873"/>
      <c r="PTZ2" s="873"/>
      <c r="PUA2" s="873"/>
      <c r="PUB2" s="873"/>
      <c r="PUC2" s="873"/>
      <c r="PUD2" s="873"/>
      <c r="PUE2" s="873"/>
      <c r="PUF2" s="873"/>
      <c r="PUG2" s="873"/>
      <c r="PUH2" s="873"/>
      <c r="PUI2" s="873"/>
      <c r="PUJ2" s="873"/>
      <c r="PUK2" s="873"/>
      <c r="PUL2" s="873"/>
      <c r="PUM2" s="873"/>
      <c r="PUN2" s="873"/>
      <c r="PUO2" s="873"/>
      <c r="PUP2" s="873"/>
      <c r="PUQ2" s="873"/>
      <c r="PUR2" s="873"/>
      <c r="PUS2" s="873"/>
      <c r="PUT2" s="873"/>
      <c r="PUU2" s="873"/>
      <c r="PUV2" s="873"/>
      <c r="PUW2" s="873"/>
      <c r="PUX2" s="873"/>
      <c r="PUY2" s="873"/>
      <c r="PUZ2" s="873"/>
      <c r="PVA2" s="873"/>
      <c r="PVB2" s="873"/>
      <c r="PVC2" s="873"/>
      <c r="PVD2" s="873"/>
      <c r="PVE2" s="873"/>
      <c r="PVF2" s="873"/>
      <c r="PVG2" s="873"/>
      <c r="PVH2" s="873"/>
      <c r="PVI2" s="873"/>
      <c r="PVJ2" s="873"/>
      <c r="PVK2" s="873"/>
      <c r="PVL2" s="873"/>
      <c r="PVM2" s="873"/>
      <c r="PVN2" s="873"/>
      <c r="PVO2" s="873"/>
      <c r="PVP2" s="873"/>
      <c r="PVQ2" s="873"/>
      <c r="PVR2" s="873"/>
      <c r="PVS2" s="873"/>
      <c r="PVT2" s="873"/>
      <c r="PVU2" s="873"/>
      <c r="PVV2" s="873"/>
      <c r="PVW2" s="873"/>
      <c r="PVX2" s="873"/>
      <c r="PVY2" s="873"/>
      <c r="PVZ2" s="873"/>
      <c r="PWA2" s="873"/>
      <c r="PWB2" s="873"/>
      <c r="PWC2" s="873"/>
      <c r="PWD2" s="873"/>
      <c r="PWE2" s="873"/>
      <c r="PWF2" s="873"/>
      <c r="PWG2" s="873"/>
      <c r="PWH2" s="873"/>
      <c r="PWI2" s="873"/>
      <c r="PWJ2" s="873"/>
      <c r="PWK2" s="873"/>
      <c r="PWL2" s="873"/>
      <c r="PWM2" s="873"/>
      <c r="PWN2" s="873"/>
      <c r="PWO2" s="873"/>
      <c r="PWP2" s="873"/>
      <c r="PWQ2" s="873"/>
      <c r="PWR2" s="873"/>
      <c r="PWS2" s="873"/>
      <c r="PWT2" s="873"/>
      <c r="PWU2" s="873"/>
      <c r="PWV2" s="873"/>
      <c r="PWW2" s="873"/>
      <c r="PWX2" s="873"/>
      <c r="PWY2" s="873"/>
      <c r="PWZ2" s="873"/>
      <c r="PXA2" s="873"/>
      <c r="PXB2" s="873"/>
      <c r="PXC2" s="873"/>
      <c r="PXD2" s="873"/>
      <c r="PXE2" s="873"/>
      <c r="PXF2" s="873"/>
      <c r="PXG2" s="873"/>
      <c r="PXH2" s="873"/>
      <c r="PXI2" s="873"/>
      <c r="PXJ2" s="873"/>
      <c r="PXK2" s="873"/>
      <c r="PXL2" s="873"/>
      <c r="PXM2" s="873"/>
      <c r="PXN2" s="873"/>
      <c r="PXO2" s="873"/>
      <c r="PXP2" s="873"/>
      <c r="PXQ2" s="873"/>
      <c r="PXR2" s="873"/>
      <c r="PXS2" s="873"/>
      <c r="PXT2" s="873"/>
      <c r="PXU2" s="873"/>
      <c r="PXV2" s="873"/>
      <c r="PXW2" s="873"/>
      <c r="PXX2" s="873"/>
      <c r="PXY2" s="873"/>
      <c r="PXZ2" s="873"/>
      <c r="PYA2" s="873"/>
      <c r="PYB2" s="873"/>
      <c r="PYC2" s="873"/>
      <c r="PYD2" s="873"/>
      <c r="PYE2" s="873"/>
      <c r="PYF2" s="873"/>
      <c r="PYG2" s="873"/>
      <c r="PYH2" s="873"/>
      <c r="PYI2" s="873"/>
      <c r="PYJ2" s="873"/>
      <c r="PYK2" s="873"/>
      <c r="PYL2" s="873"/>
      <c r="PYM2" s="873"/>
      <c r="PYN2" s="873"/>
      <c r="PYO2" s="873"/>
      <c r="PYP2" s="873"/>
      <c r="PYQ2" s="873"/>
      <c r="PYR2" s="873"/>
      <c r="PYS2" s="873"/>
      <c r="PYT2" s="873"/>
      <c r="PYU2" s="873"/>
      <c r="PYV2" s="873"/>
      <c r="PYW2" s="873"/>
      <c r="PYX2" s="873"/>
      <c r="PYY2" s="873"/>
      <c r="PYZ2" s="873"/>
      <c r="PZA2" s="873"/>
      <c r="PZB2" s="873"/>
      <c r="PZC2" s="873"/>
      <c r="PZD2" s="873"/>
      <c r="PZE2" s="873"/>
      <c r="PZF2" s="873"/>
      <c r="PZG2" s="873"/>
      <c r="PZH2" s="873"/>
      <c r="PZI2" s="873"/>
      <c r="PZJ2" s="873"/>
      <c r="PZK2" s="873"/>
      <c r="PZL2" s="873"/>
      <c r="PZM2" s="873"/>
      <c r="PZN2" s="873"/>
      <c r="PZO2" s="873"/>
      <c r="PZP2" s="873"/>
      <c r="PZQ2" s="873"/>
      <c r="PZR2" s="873"/>
      <c r="PZS2" s="873"/>
      <c r="PZT2" s="873"/>
      <c r="PZU2" s="873"/>
      <c r="PZV2" s="873"/>
      <c r="PZW2" s="873"/>
      <c r="PZX2" s="873"/>
      <c r="PZY2" s="873"/>
      <c r="PZZ2" s="873"/>
      <c r="QAA2" s="873"/>
      <c r="QAB2" s="873"/>
      <c r="QAC2" s="873"/>
      <c r="QAD2" s="873"/>
      <c r="QAE2" s="873"/>
      <c r="QAF2" s="873"/>
      <c r="QAG2" s="873"/>
      <c r="QAH2" s="873"/>
      <c r="QAI2" s="873"/>
      <c r="QAJ2" s="873"/>
      <c r="QAK2" s="873"/>
      <c r="QAL2" s="873"/>
      <c r="QAM2" s="873"/>
      <c r="QAN2" s="873"/>
      <c r="QAO2" s="873"/>
      <c r="QAP2" s="873"/>
      <c r="QAQ2" s="873"/>
      <c r="QAR2" s="873"/>
      <c r="QAS2" s="873"/>
      <c r="QAT2" s="873"/>
      <c r="QAU2" s="873"/>
      <c r="QAV2" s="873"/>
      <c r="QAW2" s="873"/>
      <c r="QAX2" s="873"/>
      <c r="QAY2" s="873"/>
      <c r="QAZ2" s="873"/>
      <c r="QBA2" s="873"/>
      <c r="QBB2" s="873"/>
      <c r="QBC2" s="873"/>
      <c r="QBD2" s="873"/>
      <c r="QBE2" s="873"/>
      <c r="QBF2" s="873"/>
      <c r="QBG2" s="873"/>
      <c r="QBH2" s="873"/>
      <c r="QBI2" s="873"/>
      <c r="QBJ2" s="873"/>
      <c r="QBK2" s="873"/>
      <c r="QBL2" s="873"/>
      <c r="QBM2" s="873"/>
      <c r="QBN2" s="873"/>
      <c r="QBO2" s="873"/>
      <c r="QBP2" s="873"/>
      <c r="QBQ2" s="873"/>
      <c r="QBR2" s="873"/>
      <c r="QBS2" s="873"/>
      <c r="QBT2" s="873"/>
      <c r="QBU2" s="873"/>
      <c r="QBV2" s="873"/>
      <c r="QBW2" s="873"/>
      <c r="QBX2" s="873"/>
      <c r="QBY2" s="873"/>
      <c r="QBZ2" s="873"/>
      <c r="QCA2" s="873"/>
      <c r="QCB2" s="873"/>
      <c r="QCC2" s="873"/>
      <c r="QCD2" s="873"/>
      <c r="QCE2" s="873"/>
      <c r="QCF2" s="873"/>
      <c r="QCG2" s="873"/>
      <c r="QCH2" s="873"/>
      <c r="QCI2" s="873"/>
      <c r="QCJ2" s="873"/>
      <c r="QCK2" s="873"/>
      <c r="QCL2" s="873"/>
      <c r="QCM2" s="873"/>
      <c r="QCN2" s="873"/>
      <c r="QCO2" s="873"/>
      <c r="QCP2" s="873"/>
      <c r="QCQ2" s="873"/>
      <c r="QCR2" s="873"/>
      <c r="QCS2" s="873"/>
      <c r="QCT2" s="873"/>
      <c r="QCU2" s="873"/>
      <c r="QCV2" s="873"/>
      <c r="QCW2" s="873"/>
      <c r="QCX2" s="873"/>
      <c r="QCY2" s="873"/>
      <c r="QCZ2" s="873"/>
      <c r="QDA2" s="873"/>
      <c r="QDB2" s="873"/>
      <c r="QDC2" s="873"/>
      <c r="QDD2" s="873"/>
      <c r="QDE2" s="873"/>
      <c r="QDF2" s="873"/>
      <c r="QDG2" s="873"/>
      <c r="QDH2" s="873"/>
      <c r="QDI2" s="873"/>
      <c r="QDJ2" s="873"/>
      <c r="QDK2" s="873"/>
      <c r="QDL2" s="873"/>
      <c r="QDM2" s="873"/>
      <c r="QDN2" s="873"/>
      <c r="QDO2" s="873"/>
      <c r="QDP2" s="873"/>
      <c r="QDQ2" s="873"/>
      <c r="QDR2" s="873"/>
      <c r="QDS2" s="873"/>
      <c r="QDT2" s="873"/>
      <c r="QDU2" s="873"/>
      <c r="QDV2" s="873"/>
      <c r="QDW2" s="873"/>
      <c r="QDX2" s="873"/>
      <c r="QDY2" s="873"/>
      <c r="QDZ2" s="873"/>
      <c r="QEA2" s="873"/>
      <c r="QEB2" s="873"/>
      <c r="QEC2" s="873"/>
      <c r="QED2" s="873"/>
      <c r="QEE2" s="873"/>
      <c r="QEF2" s="873"/>
      <c r="QEG2" s="873"/>
      <c r="QEH2" s="873"/>
      <c r="QEI2" s="873"/>
      <c r="QEJ2" s="873"/>
      <c r="QEK2" s="873"/>
      <c r="QEL2" s="873"/>
      <c r="QEM2" s="873"/>
      <c r="QEN2" s="873"/>
      <c r="QEO2" s="873"/>
      <c r="QEP2" s="873"/>
      <c r="QEQ2" s="873"/>
      <c r="QER2" s="873"/>
      <c r="QES2" s="873"/>
      <c r="QET2" s="873"/>
      <c r="QEU2" s="873"/>
      <c r="QEV2" s="873"/>
      <c r="QEW2" s="873"/>
      <c r="QEX2" s="873"/>
      <c r="QEY2" s="873"/>
      <c r="QEZ2" s="873"/>
      <c r="QFA2" s="873"/>
      <c r="QFB2" s="873"/>
      <c r="QFC2" s="873"/>
      <c r="QFD2" s="873"/>
      <c r="QFE2" s="873"/>
      <c r="QFF2" s="873"/>
      <c r="QFG2" s="873"/>
      <c r="QFH2" s="873"/>
      <c r="QFI2" s="873"/>
      <c r="QFJ2" s="873"/>
      <c r="QFK2" s="873"/>
      <c r="QFL2" s="873"/>
      <c r="QFM2" s="873"/>
      <c r="QFN2" s="873"/>
      <c r="QFO2" s="873"/>
      <c r="QFP2" s="873"/>
      <c r="QFQ2" s="873"/>
      <c r="QFR2" s="873"/>
      <c r="QFS2" s="873"/>
      <c r="QFT2" s="873"/>
      <c r="QFU2" s="873"/>
      <c r="QFV2" s="873"/>
      <c r="QFW2" s="873"/>
      <c r="QFX2" s="873"/>
      <c r="QFY2" s="873"/>
      <c r="QFZ2" s="873"/>
      <c r="QGA2" s="873"/>
      <c r="QGB2" s="873"/>
      <c r="QGC2" s="873"/>
      <c r="QGD2" s="873"/>
      <c r="QGE2" s="873"/>
      <c r="QGF2" s="873"/>
      <c r="QGG2" s="873"/>
      <c r="QGH2" s="873"/>
      <c r="QGI2" s="873"/>
      <c r="QGJ2" s="873"/>
      <c r="QGK2" s="873"/>
      <c r="QGL2" s="873"/>
      <c r="QGM2" s="873"/>
      <c r="QGN2" s="873"/>
      <c r="QGO2" s="873"/>
      <c r="QGP2" s="873"/>
      <c r="QGQ2" s="873"/>
      <c r="QGR2" s="873"/>
      <c r="QGS2" s="873"/>
      <c r="QGT2" s="873"/>
      <c r="QGU2" s="873"/>
      <c r="QGV2" s="873"/>
      <c r="QGW2" s="873"/>
      <c r="QGX2" s="873"/>
      <c r="QGY2" s="873"/>
      <c r="QGZ2" s="873"/>
      <c r="QHA2" s="873"/>
      <c r="QHB2" s="873"/>
      <c r="QHC2" s="873"/>
      <c r="QHD2" s="873"/>
      <c r="QHE2" s="873"/>
      <c r="QHF2" s="873"/>
      <c r="QHG2" s="873"/>
      <c r="QHH2" s="873"/>
      <c r="QHI2" s="873"/>
      <c r="QHJ2" s="873"/>
      <c r="QHK2" s="873"/>
      <c r="QHL2" s="873"/>
      <c r="QHM2" s="873"/>
      <c r="QHN2" s="873"/>
      <c r="QHO2" s="873"/>
      <c r="QHP2" s="873"/>
      <c r="QHQ2" s="873"/>
      <c r="QHR2" s="873"/>
      <c r="QHS2" s="873"/>
      <c r="QHT2" s="873"/>
      <c r="QHU2" s="873"/>
      <c r="QHV2" s="873"/>
      <c r="QHW2" s="873"/>
      <c r="QHX2" s="873"/>
      <c r="QHY2" s="873"/>
      <c r="QHZ2" s="873"/>
      <c r="QIA2" s="873"/>
      <c r="QIB2" s="873"/>
      <c r="QIC2" s="873"/>
      <c r="QID2" s="873"/>
      <c r="QIE2" s="873"/>
      <c r="QIF2" s="873"/>
      <c r="QIG2" s="873"/>
      <c r="QIH2" s="873"/>
      <c r="QII2" s="873"/>
      <c r="QIJ2" s="873"/>
      <c r="QIK2" s="873"/>
      <c r="QIL2" s="873"/>
      <c r="QIM2" s="873"/>
      <c r="QIN2" s="873"/>
      <c r="QIO2" s="873"/>
      <c r="QIP2" s="873"/>
      <c r="QIQ2" s="873"/>
      <c r="QIR2" s="873"/>
      <c r="QIS2" s="873"/>
      <c r="QIT2" s="873"/>
      <c r="QIU2" s="873"/>
      <c r="QIV2" s="873"/>
      <c r="QIW2" s="873"/>
      <c r="QIX2" s="873"/>
      <c r="QIY2" s="873"/>
      <c r="QIZ2" s="873"/>
      <c r="QJA2" s="873"/>
      <c r="QJB2" s="873"/>
      <c r="QJC2" s="873"/>
      <c r="QJD2" s="873"/>
      <c r="QJE2" s="873"/>
      <c r="QJF2" s="873"/>
      <c r="QJG2" s="873"/>
      <c r="QJH2" s="873"/>
      <c r="QJI2" s="873"/>
      <c r="QJJ2" s="873"/>
      <c r="QJK2" s="873"/>
      <c r="QJL2" s="873"/>
      <c r="QJM2" s="873"/>
      <c r="QJN2" s="873"/>
      <c r="QJO2" s="873"/>
      <c r="QJP2" s="873"/>
      <c r="QJQ2" s="873"/>
      <c r="QJR2" s="873"/>
      <c r="QJS2" s="873"/>
      <c r="QJT2" s="873"/>
      <c r="QJU2" s="873"/>
      <c r="QJV2" s="873"/>
      <c r="QJW2" s="873"/>
      <c r="QJX2" s="873"/>
      <c r="QJY2" s="873"/>
      <c r="QJZ2" s="873"/>
      <c r="QKA2" s="873"/>
      <c r="QKB2" s="873"/>
      <c r="QKC2" s="873"/>
      <c r="QKD2" s="873"/>
      <c r="QKE2" s="873"/>
      <c r="QKF2" s="873"/>
      <c r="QKG2" s="873"/>
      <c r="QKH2" s="873"/>
      <c r="QKI2" s="873"/>
      <c r="QKJ2" s="873"/>
      <c r="QKK2" s="873"/>
      <c r="QKL2" s="873"/>
      <c r="QKM2" s="873"/>
      <c r="QKN2" s="873"/>
      <c r="QKO2" s="873"/>
      <c r="QKP2" s="873"/>
      <c r="QKQ2" s="873"/>
      <c r="QKR2" s="873"/>
      <c r="QKS2" s="873"/>
      <c r="QKT2" s="873"/>
      <c r="QKU2" s="873"/>
      <c r="QKV2" s="873"/>
      <c r="QKW2" s="873"/>
      <c r="QKX2" s="873"/>
      <c r="QKY2" s="873"/>
      <c r="QKZ2" s="873"/>
      <c r="QLA2" s="873"/>
      <c r="QLB2" s="873"/>
      <c r="QLC2" s="873"/>
      <c r="QLD2" s="873"/>
      <c r="QLE2" s="873"/>
      <c r="QLF2" s="873"/>
      <c r="QLG2" s="873"/>
      <c r="QLH2" s="873"/>
      <c r="QLI2" s="873"/>
      <c r="QLJ2" s="873"/>
      <c r="QLK2" s="873"/>
      <c r="QLL2" s="873"/>
      <c r="QLM2" s="873"/>
      <c r="QLN2" s="873"/>
      <c r="QLO2" s="873"/>
      <c r="QLP2" s="873"/>
      <c r="QLQ2" s="873"/>
      <c r="QLR2" s="873"/>
      <c r="QLS2" s="873"/>
      <c r="QLT2" s="873"/>
      <c r="QLU2" s="873"/>
      <c r="QLV2" s="873"/>
      <c r="QLW2" s="873"/>
      <c r="QLX2" s="873"/>
      <c r="QLY2" s="873"/>
      <c r="QLZ2" s="873"/>
      <c r="QMA2" s="873"/>
      <c r="QMB2" s="873"/>
      <c r="QMC2" s="873"/>
      <c r="QMD2" s="873"/>
      <c r="QME2" s="873"/>
      <c r="QMF2" s="873"/>
      <c r="QMG2" s="873"/>
      <c r="QMH2" s="873"/>
      <c r="QMI2" s="873"/>
      <c r="QMJ2" s="873"/>
      <c r="QMK2" s="873"/>
      <c r="QML2" s="873"/>
      <c r="QMM2" s="873"/>
      <c r="QMN2" s="873"/>
      <c r="QMO2" s="873"/>
      <c r="QMP2" s="873"/>
      <c r="QMQ2" s="873"/>
      <c r="QMR2" s="873"/>
      <c r="QMS2" s="873"/>
      <c r="QMT2" s="873"/>
      <c r="QMU2" s="873"/>
      <c r="QMV2" s="873"/>
      <c r="QMW2" s="873"/>
      <c r="QMX2" s="873"/>
      <c r="QMY2" s="873"/>
      <c r="QMZ2" s="873"/>
      <c r="QNA2" s="873"/>
      <c r="QNB2" s="873"/>
      <c r="QNC2" s="873"/>
      <c r="QND2" s="873"/>
      <c r="QNE2" s="873"/>
      <c r="QNF2" s="873"/>
      <c r="QNG2" s="873"/>
      <c r="QNH2" s="873"/>
      <c r="QNI2" s="873"/>
      <c r="QNJ2" s="873"/>
      <c r="QNK2" s="873"/>
      <c r="QNL2" s="873"/>
      <c r="QNM2" s="873"/>
      <c r="QNN2" s="873"/>
      <c r="QNO2" s="873"/>
      <c r="QNP2" s="873"/>
      <c r="QNQ2" s="873"/>
      <c r="QNR2" s="873"/>
      <c r="QNS2" s="873"/>
      <c r="QNT2" s="873"/>
      <c r="QNU2" s="873"/>
      <c r="QNV2" s="873"/>
      <c r="QNW2" s="873"/>
      <c r="QNX2" s="873"/>
      <c r="QNY2" s="873"/>
      <c r="QNZ2" s="873"/>
      <c r="QOA2" s="873"/>
      <c r="QOB2" s="873"/>
      <c r="QOC2" s="873"/>
      <c r="QOD2" s="873"/>
      <c r="QOE2" s="873"/>
      <c r="QOF2" s="873"/>
      <c r="QOG2" s="873"/>
      <c r="QOH2" s="873"/>
      <c r="QOI2" s="873"/>
      <c r="QOJ2" s="873"/>
      <c r="QOK2" s="873"/>
      <c r="QOL2" s="873"/>
      <c r="QOM2" s="873"/>
      <c r="QON2" s="873"/>
      <c r="QOO2" s="873"/>
      <c r="QOP2" s="873"/>
      <c r="QOQ2" s="873"/>
      <c r="QOR2" s="873"/>
      <c r="QOS2" s="873"/>
      <c r="QOT2" s="873"/>
      <c r="QOU2" s="873"/>
      <c r="QOV2" s="873"/>
      <c r="QOW2" s="873"/>
      <c r="QOX2" s="873"/>
      <c r="QOY2" s="873"/>
      <c r="QOZ2" s="873"/>
      <c r="QPA2" s="873"/>
      <c r="QPB2" s="873"/>
      <c r="QPC2" s="873"/>
      <c r="QPD2" s="873"/>
      <c r="QPE2" s="873"/>
      <c r="QPF2" s="873"/>
      <c r="QPG2" s="873"/>
      <c r="QPH2" s="873"/>
      <c r="QPI2" s="873"/>
      <c r="QPJ2" s="873"/>
      <c r="QPK2" s="873"/>
      <c r="QPL2" s="873"/>
      <c r="QPM2" s="873"/>
      <c r="QPN2" s="873"/>
      <c r="QPO2" s="873"/>
      <c r="QPP2" s="873"/>
      <c r="QPQ2" s="873"/>
      <c r="QPR2" s="873"/>
      <c r="QPS2" s="873"/>
      <c r="QPT2" s="873"/>
      <c r="QPU2" s="873"/>
      <c r="QPV2" s="873"/>
      <c r="QPW2" s="873"/>
      <c r="QPX2" s="873"/>
      <c r="QPY2" s="873"/>
      <c r="QPZ2" s="873"/>
      <c r="QQA2" s="873"/>
      <c r="QQB2" s="873"/>
      <c r="QQC2" s="873"/>
      <c r="QQD2" s="873"/>
      <c r="QQE2" s="873"/>
      <c r="QQF2" s="873"/>
      <c r="QQG2" s="873"/>
      <c r="QQH2" s="873"/>
      <c r="QQI2" s="873"/>
      <c r="QQJ2" s="873"/>
      <c r="QQK2" s="873"/>
      <c r="QQL2" s="873"/>
      <c r="QQM2" s="873"/>
      <c r="QQN2" s="873"/>
      <c r="QQO2" s="873"/>
      <c r="QQP2" s="873"/>
      <c r="QQQ2" s="873"/>
      <c r="QQR2" s="873"/>
      <c r="QQS2" s="873"/>
      <c r="QQT2" s="873"/>
      <c r="QQU2" s="873"/>
      <c r="QQV2" s="873"/>
      <c r="QQW2" s="873"/>
      <c r="QQX2" s="873"/>
      <c r="QQY2" s="873"/>
      <c r="QQZ2" s="873"/>
      <c r="QRA2" s="873"/>
      <c r="QRB2" s="873"/>
      <c r="QRC2" s="873"/>
      <c r="QRD2" s="873"/>
      <c r="QRE2" s="873"/>
      <c r="QRF2" s="873"/>
      <c r="QRG2" s="873"/>
      <c r="QRH2" s="873"/>
      <c r="QRI2" s="873"/>
      <c r="QRJ2" s="873"/>
      <c r="QRK2" s="873"/>
      <c r="QRL2" s="873"/>
      <c r="QRM2" s="873"/>
      <c r="QRN2" s="873"/>
      <c r="QRO2" s="873"/>
      <c r="QRP2" s="873"/>
      <c r="QRQ2" s="873"/>
      <c r="QRR2" s="873"/>
      <c r="QRS2" s="873"/>
      <c r="QRT2" s="873"/>
      <c r="QRU2" s="873"/>
      <c r="QRV2" s="873"/>
      <c r="QRW2" s="873"/>
      <c r="QRX2" s="873"/>
      <c r="QRY2" s="873"/>
      <c r="QRZ2" s="873"/>
      <c r="QSA2" s="873"/>
      <c r="QSB2" s="873"/>
      <c r="QSC2" s="873"/>
      <c r="QSD2" s="873"/>
      <c r="QSE2" s="873"/>
      <c r="QSF2" s="873"/>
      <c r="QSG2" s="873"/>
      <c r="QSH2" s="873"/>
      <c r="QSI2" s="873"/>
      <c r="QSJ2" s="873"/>
      <c r="QSK2" s="873"/>
      <c r="QSL2" s="873"/>
      <c r="QSM2" s="873"/>
      <c r="QSN2" s="873"/>
      <c r="QSO2" s="873"/>
      <c r="QSP2" s="873"/>
      <c r="QSQ2" s="873"/>
      <c r="QSR2" s="873"/>
      <c r="QSS2" s="873"/>
      <c r="QST2" s="873"/>
      <c r="QSU2" s="873"/>
      <c r="QSV2" s="873"/>
      <c r="QSW2" s="873"/>
      <c r="QSX2" s="873"/>
      <c r="QSY2" s="873"/>
      <c r="QSZ2" s="873"/>
      <c r="QTA2" s="873"/>
      <c r="QTB2" s="873"/>
      <c r="QTC2" s="873"/>
      <c r="QTD2" s="873"/>
      <c r="QTE2" s="873"/>
      <c r="QTF2" s="873"/>
      <c r="QTG2" s="873"/>
      <c r="QTH2" s="873"/>
      <c r="QTI2" s="873"/>
      <c r="QTJ2" s="873"/>
      <c r="QTK2" s="873"/>
      <c r="QTL2" s="873"/>
      <c r="QTM2" s="873"/>
      <c r="QTN2" s="873"/>
      <c r="QTO2" s="873"/>
      <c r="QTP2" s="873"/>
      <c r="QTQ2" s="873"/>
      <c r="QTR2" s="873"/>
      <c r="QTS2" s="873"/>
      <c r="QTT2" s="873"/>
      <c r="QTU2" s="873"/>
      <c r="QTV2" s="873"/>
      <c r="QTW2" s="873"/>
      <c r="QTX2" s="873"/>
      <c r="QTY2" s="873"/>
      <c r="QTZ2" s="873"/>
      <c r="QUA2" s="873"/>
      <c r="QUB2" s="873"/>
      <c r="QUC2" s="873"/>
      <c r="QUD2" s="873"/>
      <c r="QUE2" s="873"/>
      <c r="QUF2" s="873"/>
      <c r="QUG2" s="873"/>
      <c r="QUH2" s="873"/>
      <c r="QUI2" s="873"/>
      <c r="QUJ2" s="873"/>
      <c r="QUK2" s="873"/>
      <c r="QUL2" s="873"/>
      <c r="QUM2" s="873"/>
      <c r="QUN2" s="873"/>
      <c r="QUO2" s="873"/>
      <c r="QUP2" s="873"/>
      <c r="QUQ2" s="873"/>
      <c r="QUR2" s="873"/>
      <c r="QUS2" s="873"/>
      <c r="QUT2" s="873"/>
      <c r="QUU2" s="873"/>
      <c r="QUV2" s="873"/>
      <c r="QUW2" s="873"/>
      <c r="QUX2" s="873"/>
      <c r="QUY2" s="873"/>
      <c r="QUZ2" s="873"/>
      <c r="QVA2" s="873"/>
      <c r="QVB2" s="873"/>
      <c r="QVC2" s="873"/>
      <c r="QVD2" s="873"/>
      <c r="QVE2" s="873"/>
      <c r="QVF2" s="873"/>
      <c r="QVG2" s="873"/>
      <c r="QVH2" s="873"/>
      <c r="QVI2" s="873"/>
      <c r="QVJ2" s="873"/>
      <c r="QVK2" s="873"/>
      <c r="QVL2" s="873"/>
      <c r="QVM2" s="873"/>
      <c r="QVN2" s="873"/>
      <c r="QVO2" s="873"/>
      <c r="QVP2" s="873"/>
      <c r="QVQ2" s="873"/>
      <c r="QVR2" s="873"/>
      <c r="QVS2" s="873"/>
      <c r="QVT2" s="873"/>
      <c r="QVU2" s="873"/>
      <c r="QVV2" s="873"/>
      <c r="QVW2" s="873"/>
      <c r="QVX2" s="873"/>
      <c r="QVY2" s="873"/>
      <c r="QVZ2" s="873"/>
      <c r="QWA2" s="873"/>
      <c r="QWB2" s="873"/>
      <c r="QWC2" s="873"/>
      <c r="QWD2" s="873"/>
      <c r="QWE2" s="873"/>
      <c r="QWF2" s="873"/>
      <c r="QWG2" s="873"/>
      <c r="QWH2" s="873"/>
      <c r="QWI2" s="873"/>
      <c r="QWJ2" s="873"/>
      <c r="QWK2" s="873"/>
      <c r="QWL2" s="873"/>
      <c r="QWM2" s="873"/>
      <c r="QWN2" s="873"/>
      <c r="QWO2" s="873"/>
      <c r="QWP2" s="873"/>
      <c r="QWQ2" s="873"/>
      <c r="QWR2" s="873"/>
      <c r="QWS2" s="873"/>
      <c r="QWT2" s="873"/>
      <c r="QWU2" s="873"/>
      <c r="QWV2" s="873"/>
      <c r="QWW2" s="873"/>
      <c r="QWX2" s="873"/>
      <c r="QWY2" s="873"/>
      <c r="QWZ2" s="873"/>
      <c r="QXA2" s="873"/>
      <c r="QXB2" s="873"/>
      <c r="QXC2" s="873"/>
      <c r="QXD2" s="873"/>
      <c r="QXE2" s="873"/>
      <c r="QXF2" s="873"/>
      <c r="QXG2" s="873"/>
      <c r="QXH2" s="873"/>
      <c r="QXI2" s="873"/>
      <c r="QXJ2" s="873"/>
      <c r="QXK2" s="873"/>
      <c r="QXL2" s="873"/>
      <c r="QXM2" s="873"/>
      <c r="QXN2" s="873"/>
      <c r="QXO2" s="873"/>
      <c r="QXP2" s="873"/>
      <c r="QXQ2" s="873"/>
      <c r="QXR2" s="873"/>
      <c r="QXS2" s="873"/>
      <c r="QXT2" s="873"/>
      <c r="QXU2" s="873"/>
      <c r="QXV2" s="873"/>
      <c r="QXW2" s="873"/>
      <c r="QXX2" s="873"/>
      <c r="QXY2" s="873"/>
      <c r="QXZ2" s="873"/>
      <c r="QYA2" s="873"/>
      <c r="QYB2" s="873"/>
      <c r="QYC2" s="873"/>
      <c r="QYD2" s="873"/>
      <c r="QYE2" s="873"/>
      <c r="QYF2" s="873"/>
      <c r="QYG2" s="873"/>
      <c r="QYH2" s="873"/>
      <c r="QYI2" s="873"/>
      <c r="QYJ2" s="873"/>
      <c r="QYK2" s="873"/>
      <c r="QYL2" s="873"/>
      <c r="QYM2" s="873"/>
      <c r="QYN2" s="873"/>
      <c r="QYO2" s="873"/>
      <c r="QYP2" s="873"/>
      <c r="QYQ2" s="873"/>
      <c r="QYR2" s="873"/>
      <c r="QYS2" s="873"/>
      <c r="QYT2" s="873"/>
      <c r="QYU2" s="873"/>
      <c r="QYV2" s="873"/>
      <c r="QYW2" s="873"/>
      <c r="QYX2" s="873"/>
      <c r="QYY2" s="873"/>
      <c r="QYZ2" s="873"/>
      <c r="QZA2" s="873"/>
      <c r="QZB2" s="873"/>
      <c r="QZC2" s="873"/>
      <c r="QZD2" s="873"/>
      <c r="QZE2" s="873"/>
      <c r="QZF2" s="873"/>
      <c r="QZG2" s="873"/>
      <c r="QZH2" s="873"/>
      <c r="QZI2" s="873"/>
      <c r="QZJ2" s="873"/>
      <c r="QZK2" s="873"/>
      <c r="QZL2" s="873"/>
      <c r="QZM2" s="873"/>
      <c r="QZN2" s="873"/>
      <c r="QZO2" s="873"/>
      <c r="QZP2" s="873"/>
      <c r="QZQ2" s="873"/>
      <c r="QZR2" s="873"/>
      <c r="QZS2" s="873"/>
      <c r="QZT2" s="873"/>
      <c r="QZU2" s="873"/>
      <c r="QZV2" s="873"/>
      <c r="QZW2" s="873"/>
      <c r="QZX2" s="873"/>
      <c r="QZY2" s="873"/>
      <c r="QZZ2" s="873"/>
      <c r="RAA2" s="873"/>
      <c r="RAB2" s="873"/>
      <c r="RAC2" s="873"/>
      <c r="RAD2" s="873"/>
      <c r="RAE2" s="873"/>
      <c r="RAF2" s="873"/>
      <c r="RAG2" s="873"/>
      <c r="RAH2" s="873"/>
      <c r="RAI2" s="873"/>
      <c r="RAJ2" s="873"/>
      <c r="RAK2" s="873"/>
      <c r="RAL2" s="873"/>
      <c r="RAM2" s="873"/>
      <c r="RAN2" s="873"/>
      <c r="RAO2" s="873"/>
      <c r="RAP2" s="873"/>
      <c r="RAQ2" s="873"/>
      <c r="RAR2" s="873"/>
      <c r="RAS2" s="873"/>
      <c r="RAT2" s="873"/>
      <c r="RAU2" s="873"/>
      <c r="RAV2" s="873"/>
      <c r="RAW2" s="873"/>
      <c r="RAX2" s="873"/>
      <c r="RAY2" s="873"/>
      <c r="RAZ2" s="873"/>
      <c r="RBA2" s="873"/>
      <c r="RBB2" s="873"/>
      <c r="RBC2" s="873"/>
      <c r="RBD2" s="873"/>
      <c r="RBE2" s="873"/>
      <c r="RBF2" s="873"/>
      <c r="RBG2" s="873"/>
      <c r="RBH2" s="873"/>
      <c r="RBI2" s="873"/>
      <c r="RBJ2" s="873"/>
      <c r="RBK2" s="873"/>
      <c r="RBL2" s="873"/>
      <c r="RBM2" s="873"/>
      <c r="RBN2" s="873"/>
      <c r="RBO2" s="873"/>
      <c r="RBP2" s="873"/>
      <c r="RBQ2" s="873"/>
      <c r="RBR2" s="873"/>
      <c r="RBS2" s="873"/>
      <c r="RBT2" s="873"/>
      <c r="RBU2" s="873"/>
      <c r="RBV2" s="873"/>
      <c r="RBW2" s="873"/>
      <c r="RBX2" s="873"/>
      <c r="RBY2" s="873"/>
      <c r="RBZ2" s="873"/>
      <c r="RCA2" s="873"/>
      <c r="RCB2" s="873"/>
      <c r="RCC2" s="873"/>
      <c r="RCD2" s="873"/>
      <c r="RCE2" s="873"/>
      <c r="RCF2" s="873"/>
      <c r="RCG2" s="873"/>
      <c r="RCH2" s="873"/>
      <c r="RCI2" s="873"/>
      <c r="RCJ2" s="873"/>
      <c r="RCK2" s="873"/>
      <c r="RCL2" s="873"/>
      <c r="RCM2" s="873"/>
      <c r="RCN2" s="873"/>
      <c r="RCO2" s="873"/>
      <c r="RCP2" s="873"/>
      <c r="RCQ2" s="873"/>
      <c r="RCR2" s="873"/>
      <c r="RCS2" s="873"/>
      <c r="RCT2" s="873"/>
      <c r="RCU2" s="873"/>
      <c r="RCV2" s="873"/>
      <c r="RCW2" s="873"/>
      <c r="RCX2" s="873"/>
      <c r="RCY2" s="873"/>
      <c r="RCZ2" s="873"/>
      <c r="RDA2" s="873"/>
      <c r="RDB2" s="873"/>
      <c r="RDC2" s="873"/>
      <c r="RDD2" s="873"/>
      <c r="RDE2" s="873"/>
      <c r="RDF2" s="873"/>
      <c r="RDG2" s="873"/>
      <c r="RDH2" s="873"/>
      <c r="RDI2" s="873"/>
      <c r="RDJ2" s="873"/>
      <c r="RDK2" s="873"/>
      <c r="RDL2" s="873"/>
      <c r="RDM2" s="873"/>
      <c r="RDN2" s="873"/>
      <c r="RDO2" s="873"/>
      <c r="RDP2" s="873"/>
      <c r="RDQ2" s="873"/>
      <c r="RDR2" s="873"/>
      <c r="RDS2" s="873"/>
      <c r="RDT2" s="873"/>
      <c r="RDU2" s="873"/>
      <c r="RDV2" s="873"/>
      <c r="RDW2" s="873"/>
      <c r="RDX2" s="873"/>
      <c r="RDY2" s="873"/>
      <c r="RDZ2" s="873"/>
      <c r="REA2" s="873"/>
      <c r="REB2" s="873"/>
      <c r="REC2" s="873"/>
      <c r="RED2" s="873"/>
      <c r="REE2" s="873"/>
      <c r="REF2" s="873"/>
      <c r="REG2" s="873"/>
      <c r="REH2" s="873"/>
      <c r="REI2" s="873"/>
      <c r="REJ2" s="873"/>
      <c r="REK2" s="873"/>
      <c r="REL2" s="873"/>
      <c r="REM2" s="873"/>
      <c r="REN2" s="873"/>
      <c r="REO2" s="873"/>
      <c r="REP2" s="873"/>
      <c r="REQ2" s="873"/>
      <c r="RER2" s="873"/>
      <c r="RES2" s="873"/>
      <c r="RET2" s="873"/>
      <c r="REU2" s="873"/>
      <c r="REV2" s="873"/>
      <c r="REW2" s="873"/>
      <c r="REX2" s="873"/>
      <c r="REY2" s="873"/>
      <c r="REZ2" s="873"/>
      <c r="RFA2" s="873"/>
      <c r="RFB2" s="873"/>
      <c r="RFC2" s="873"/>
      <c r="RFD2" s="873"/>
      <c r="RFE2" s="873"/>
      <c r="RFF2" s="873"/>
      <c r="RFG2" s="873"/>
      <c r="RFH2" s="873"/>
      <c r="RFI2" s="873"/>
      <c r="RFJ2" s="873"/>
      <c r="RFK2" s="873"/>
      <c r="RFL2" s="873"/>
      <c r="RFM2" s="873"/>
      <c r="RFN2" s="873"/>
      <c r="RFO2" s="873"/>
      <c r="RFP2" s="873"/>
      <c r="RFQ2" s="873"/>
      <c r="RFR2" s="873"/>
      <c r="RFS2" s="873"/>
      <c r="RFT2" s="873"/>
      <c r="RFU2" s="873"/>
      <c r="RFV2" s="873"/>
      <c r="RFW2" s="873"/>
      <c r="RFX2" s="873"/>
      <c r="RFY2" s="873"/>
      <c r="RFZ2" s="873"/>
      <c r="RGA2" s="873"/>
      <c r="RGB2" s="873"/>
      <c r="RGC2" s="873"/>
      <c r="RGD2" s="873"/>
      <c r="RGE2" s="873"/>
      <c r="RGF2" s="873"/>
      <c r="RGG2" s="873"/>
      <c r="RGH2" s="873"/>
      <c r="RGI2" s="873"/>
      <c r="RGJ2" s="873"/>
      <c r="RGK2" s="873"/>
      <c r="RGL2" s="873"/>
      <c r="RGM2" s="873"/>
      <c r="RGN2" s="873"/>
      <c r="RGO2" s="873"/>
      <c r="RGP2" s="873"/>
      <c r="RGQ2" s="873"/>
      <c r="RGR2" s="873"/>
      <c r="RGS2" s="873"/>
      <c r="RGT2" s="873"/>
      <c r="RGU2" s="873"/>
      <c r="RGV2" s="873"/>
      <c r="RGW2" s="873"/>
      <c r="RGX2" s="873"/>
      <c r="RGY2" s="873"/>
      <c r="RGZ2" s="873"/>
      <c r="RHA2" s="873"/>
      <c r="RHB2" s="873"/>
      <c r="RHC2" s="873"/>
      <c r="RHD2" s="873"/>
      <c r="RHE2" s="873"/>
      <c r="RHF2" s="873"/>
      <c r="RHG2" s="873"/>
      <c r="RHH2" s="873"/>
      <c r="RHI2" s="873"/>
      <c r="RHJ2" s="873"/>
      <c r="RHK2" s="873"/>
      <c r="RHL2" s="873"/>
      <c r="RHM2" s="873"/>
      <c r="RHN2" s="873"/>
      <c r="RHO2" s="873"/>
      <c r="RHP2" s="873"/>
      <c r="RHQ2" s="873"/>
      <c r="RHR2" s="873"/>
      <c r="RHS2" s="873"/>
      <c r="RHT2" s="873"/>
      <c r="RHU2" s="873"/>
      <c r="RHV2" s="873"/>
      <c r="RHW2" s="873"/>
      <c r="RHX2" s="873"/>
      <c r="RHY2" s="873"/>
      <c r="RHZ2" s="873"/>
      <c r="RIA2" s="873"/>
      <c r="RIB2" s="873"/>
      <c r="RIC2" s="873"/>
      <c r="RID2" s="873"/>
      <c r="RIE2" s="873"/>
      <c r="RIF2" s="873"/>
      <c r="RIG2" s="873"/>
      <c r="RIH2" s="873"/>
      <c r="RII2" s="873"/>
      <c r="RIJ2" s="873"/>
      <c r="RIK2" s="873"/>
      <c r="RIL2" s="873"/>
      <c r="RIM2" s="873"/>
      <c r="RIN2" s="873"/>
      <c r="RIO2" s="873"/>
      <c r="RIP2" s="873"/>
      <c r="RIQ2" s="873"/>
      <c r="RIR2" s="873"/>
      <c r="RIS2" s="873"/>
      <c r="RIT2" s="873"/>
      <c r="RIU2" s="873"/>
      <c r="RIV2" s="873"/>
      <c r="RIW2" s="873"/>
      <c r="RIX2" s="873"/>
      <c r="RIY2" s="873"/>
      <c r="RIZ2" s="873"/>
      <c r="RJA2" s="873"/>
      <c r="RJB2" s="873"/>
      <c r="RJC2" s="873"/>
      <c r="RJD2" s="873"/>
      <c r="RJE2" s="873"/>
      <c r="RJF2" s="873"/>
      <c r="RJG2" s="873"/>
      <c r="RJH2" s="873"/>
      <c r="RJI2" s="873"/>
      <c r="RJJ2" s="873"/>
      <c r="RJK2" s="873"/>
      <c r="RJL2" s="873"/>
      <c r="RJM2" s="873"/>
      <c r="RJN2" s="873"/>
      <c r="RJO2" s="873"/>
      <c r="RJP2" s="873"/>
      <c r="RJQ2" s="873"/>
      <c r="RJR2" s="873"/>
      <c r="RJS2" s="873"/>
      <c r="RJT2" s="873"/>
      <c r="RJU2" s="873"/>
      <c r="RJV2" s="873"/>
      <c r="RJW2" s="873"/>
      <c r="RJX2" s="873"/>
      <c r="RJY2" s="873"/>
      <c r="RJZ2" s="873"/>
      <c r="RKA2" s="873"/>
      <c r="RKB2" s="873"/>
      <c r="RKC2" s="873"/>
      <c r="RKD2" s="873"/>
      <c r="RKE2" s="873"/>
      <c r="RKF2" s="873"/>
      <c r="RKG2" s="873"/>
      <c r="RKH2" s="873"/>
      <c r="RKI2" s="873"/>
      <c r="RKJ2" s="873"/>
      <c r="RKK2" s="873"/>
      <c r="RKL2" s="873"/>
      <c r="RKM2" s="873"/>
      <c r="RKN2" s="873"/>
      <c r="RKO2" s="873"/>
      <c r="RKP2" s="873"/>
      <c r="RKQ2" s="873"/>
      <c r="RKR2" s="873"/>
      <c r="RKS2" s="873"/>
      <c r="RKT2" s="873"/>
      <c r="RKU2" s="873"/>
      <c r="RKV2" s="873"/>
      <c r="RKW2" s="873"/>
      <c r="RKX2" s="873"/>
      <c r="RKY2" s="873"/>
      <c r="RKZ2" s="873"/>
      <c r="RLA2" s="873"/>
      <c r="RLB2" s="873"/>
      <c r="RLC2" s="873"/>
      <c r="RLD2" s="873"/>
      <c r="RLE2" s="873"/>
      <c r="RLF2" s="873"/>
      <c r="RLG2" s="873"/>
      <c r="RLH2" s="873"/>
      <c r="RLI2" s="873"/>
      <c r="RLJ2" s="873"/>
      <c r="RLK2" s="873"/>
      <c r="RLL2" s="873"/>
      <c r="RLM2" s="873"/>
      <c r="RLN2" s="873"/>
      <c r="RLO2" s="873"/>
      <c r="RLP2" s="873"/>
      <c r="RLQ2" s="873"/>
      <c r="RLR2" s="873"/>
      <c r="RLS2" s="873"/>
      <c r="RLT2" s="873"/>
      <c r="RLU2" s="873"/>
      <c r="RLV2" s="873"/>
      <c r="RLW2" s="873"/>
      <c r="RLX2" s="873"/>
      <c r="RLY2" s="873"/>
      <c r="RLZ2" s="873"/>
      <c r="RMA2" s="873"/>
      <c r="RMB2" s="873"/>
      <c r="RMC2" s="873"/>
      <c r="RMD2" s="873"/>
      <c r="RME2" s="873"/>
      <c r="RMF2" s="873"/>
      <c r="RMG2" s="873"/>
      <c r="RMH2" s="873"/>
      <c r="RMI2" s="873"/>
      <c r="RMJ2" s="873"/>
      <c r="RMK2" s="873"/>
      <c r="RML2" s="873"/>
      <c r="RMM2" s="873"/>
      <c r="RMN2" s="873"/>
      <c r="RMO2" s="873"/>
      <c r="RMP2" s="873"/>
      <c r="RMQ2" s="873"/>
      <c r="RMR2" s="873"/>
      <c r="RMS2" s="873"/>
      <c r="RMT2" s="873"/>
      <c r="RMU2" s="873"/>
      <c r="RMV2" s="873"/>
      <c r="RMW2" s="873"/>
      <c r="RMX2" s="873"/>
      <c r="RMY2" s="873"/>
      <c r="RMZ2" s="873"/>
      <c r="RNA2" s="873"/>
      <c r="RNB2" s="873"/>
      <c r="RNC2" s="873"/>
      <c r="RND2" s="873"/>
      <c r="RNE2" s="873"/>
      <c r="RNF2" s="873"/>
      <c r="RNG2" s="873"/>
      <c r="RNH2" s="873"/>
      <c r="RNI2" s="873"/>
      <c r="RNJ2" s="873"/>
      <c r="RNK2" s="873"/>
      <c r="RNL2" s="873"/>
      <c r="RNM2" s="873"/>
      <c r="RNN2" s="873"/>
      <c r="RNO2" s="873"/>
      <c r="RNP2" s="873"/>
      <c r="RNQ2" s="873"/>
      <c r="RNR2" s="873"/>
      <c r="RNS2" s="873"/>
      <c r="RNT2" s="873"/>
      <c r="RNU2" s="873"/>
      <c r="RNV2" s="873"/>
      <c r="RNW2" s="873"/>
      <c r="RNX2" s="873"/>
      <c r="RNY2" s="873"/>
      <c r="RNZ2" s="873"/>
      <c r="ROA2" s="873"/>
      <c r="ROB2" s="873"/>
      <c r="ROC2" s="873"/>
      <c r="ROD2" s="873"/>
      <c r="ROE2" s="873"/>
      <c r="ROF2" s="873"/>
      <c r="ROG2" s="873"/>
      <c r="ROH2" s="873"/>
      <c r="ROI2" s="873"/>
      <c r="ROJ2" s="873"/>
      <c r="ROK2" s="873"/>
      <c r="ROL2" s="873"/>
      <c r="ROM2" s="873"/>
      <c r="RON2" s="873"/>
      <c r="ROO2" s="873"/>
      <c r="ROP2" s="873"/>
      <c r="ROQ2" s="873"/>
      <c r="ROR2" s="873"/>
      <c r="ROS2" s="873"/>
      <c r="ROT2" s="873"/>
      <c r="ROU2" s="873"/>
      <c r="ROV2" s="873"/>
      <c r="ROW2" s="873"/>
      <c r="ROX2" s="873"/>
      <c r="ROY2" s="873"/>
      <c r="ROZ2" s="873"/>
      <c r="RPA2" s="873"/>
      <c r="RPB2" s="873"/>
      <c r="RPC2" s="873"/>
      <c r="RPD2" s="873"/>
      <c r="RPE2" s="873"/>
      <c r="RPF2" s="873"/>
      <c r="RPG2" s="873"/>
      <c r="RPH2" s="873"/>
      <c r="RPI2" s="873"/>
      <c r="RPJ2" s="873"/>
      <c r="RPK2" s="873"/>
      <c r="RPL2" s="873"/>
      <c r="RPM2" s="873"/>
      <c r="RPN2" s="873"/>
      <c r="RPO2" s="873"/>
      <c r="RPP2" s="873"/>
      <c r="RPQ2" s="873"/>
      <c r="RPR2" s="873"/>
      <c r="RPS2" s="873"/>
      <c r="RPT2" s="873"/>
      <c r="RPU2" s="873"/>
      <c r="RPV2" s="873"/>
      <c r="RPW2" s="873"/>
      <c r="RPX2" s="873"/>
      <c r="RPY2" s="873"/>
      <c r="RPZ2" s="873"/>
      <c r="RQA2" s="873"/>
      <c r="RQB2" s="873"/>
      <c r="RQC2" s="873"/>
      <c r="RQD2" s="873"/>
      <c r="RQE2" s="873"/>
      <c r="RQF2" s="873"/>
      <c r="RQG2" s="873"/>
      <c r="RQH2" s="873"/>
      <c r="RQI2" s="873"/>
      <c r="RQJ2" s="873"/>
      <c r="RQK2" s="873"/>
      <c r="RQL2" s="873"/>
      <c r="RQM2" s="873"/>
      <c r="RQN2" s="873"/>
      <c r="RQO2" s="873"/>
      <c r="RQP2" s="873"/>
      <c r="RQQ2" s="873"/>
      <c r="RQR2" s="873"/>
      <c r="RQS2" s="873"/>
      <c r="RQT2" s="873"/>
      <c r="RQU2" s="873"/>
      <c r="RQV2" s="873"/>
      <c r="RQW2" s="873"/>
      <c r="RQX2" s="873"/>
      <c r="RQY2" s="873"/>
      <c r="RQZ2" s="873"/>
      <c r="RRA2" s="873"/>
      <c r="RRB2" s="873"/>
      <c r="RRC2" s="873"/>
      <c r="RRD2" s="873"/>
      <c r="RRE2" s="873"/>
      <c r="RRF2" s="873"/>
      <c r="RRG2" s="873"/>
      <c r="RRH2" s="873"/>
      <c r="RRI2" s="873"/>
      <c r="RRJ2" s="873"/>
      <c r="RRK2" s="873"/>
      <c r="RRL2" s="873"/>
      <c r="RRM2" s="873"/>
      <c r="RRN2" s="873"/>
      <c r="RRO2" s="873"/>
      <c r="RRP2" s="873"/>
      <c r="RRQ2" s="873"/>
      <c r="RRR2" s="873"/>
      <c r="RRS2" s="873"/>
      <c r="RRT2" s="873"/>
      <c r="RRU2" s="873"/>
      <c r="RRV2" s="873"/>
      <c r="RRW2" s="873"/>
      <c r="RRX2" s="873"/>
      <c r="RRY2" s="873"/>
      <c r="RRZ2" s="873"/>
      <c r="RSA2" s="873"/>
      <c r="RSB2" s="873"/>
      <c r="RSC2" s="873"/>
      <c r="RSD2" s="873"/>
      <c r="RSE2" s="873"/>
      <c r="RSF2" s="873"/>
      <c r="RSG2" s="873"/>
      <c r="RSH2" s="873"/>
      <c r="RSI2" s="873"/>
      <c r="RSJ2" s="873"/>
      <c r="RSK2" s="873"/>
      <c r="RSL2" s="873"/>
      <c r="RSM2" s="873"/>
      <c r="RSN2" s="873"/>
      <c r="RSO2" s="873"/>
      <c r="RSP2" s="873"/>
      <c r="RSQ2" s="873"/>
      <c r="RSR2" s="873"/>
      <c r="RSS2" s="873"/>
      <c r="RST2" s="873"/>
      <c r="RSU2" s="873"/>
      <c r="RSV2" s="873"/>
      <c r="RSW2" s="873"/>
      <c r="RSX2" s="873"/>
      <c r="RSY2" s="873"/>
      <c r="RSZ2" s="873"/>
      <c r="RTA2" s="873"/>
      <c r="RTB2" s="873"/>
      <c r="RTC2" s="873"/>
      <c r="RTD2" s="873"/>
      <c r="RTE2" s="873"/>
      <c r="RTF2" s="873"/>
      <c r="RTG2" s="873"/>
      <c r="RTH2" s="873"/>
      <c r="RTI2" s="873"/>
      <c r="RTJ2" s="873"/>
      <c r="RTK2" s="873"/>
      <c r="RTL2" s="873"/>
      <c r="RTM2" s="873"/>
      <c r="RTN2" s="873"/>
      <c r="RTO2" s="873"/>
      <c r="RTP2" s="873"/>
      <c r="RTQ2" s="873"/>
      <c r="RTR2" s="873"/>
      <c r="RTS2" s="873"/>
      <c r="RTT2" s="873"/>
      <c r="RTU2" s="873"/>
      <c r="RTV2" s="873"/>
      <c r="RTW2" s="873"/>
      <c r="RTX2" s="873"/>
      <c r="RTY2" s="873"/>
      <c r="RTZ2" s="873"/>
      <c r="RUA2" s="873"/>
      <c r="RUB2" s="873"/>
      <c r="RUC2" s="873"/>
      <c r="RUD2" s="873"/>
      <c r="RUE2" s="873"/>
      <c r="RUF2" s="873"/>
      <c r="RUG2" s="873"/>
      <c r="RUH2" s="873"/>
      <c r="RUI2" s="873"/>
      <c r="RUJ2" s="873"/>
      <c r="RUK2" s="873"/>
      <c r="RUL2" s="873"/>
      <c r="RUM2" s="873"/>
      <c r="RUN2" s="873"/>
      <c r="RUO2" s="873"/>
      <c r="RUP2" s="873"/>
      <c r="RUQ2" s="873"/>
      <c r="RUR2" s="873"/>
      <c r="RUS2" s="873"/>
      <c r="RUT2" s="873"/>
      <c r="RUU2" s="873"/>
      <c r="RUV2" s="873"/>
      <c r="RUW2" s="873"/>
      <c r="RUX2" s="873"/>
      <c r="RUY2" s="873"/>
      <c r="RUZ2" s="873"/>
      <c r="RVA2" s="873"/>
      <c r="RVB2" s="873"/>
      <c r="RVC2" s="873"/>
      <c r="RVD2" s="873"/>
      <c r="RVE2" s="873"/>
      <c r="RVF2" s="873"/>
      <c r="RVG2" s="873"/>
      <c r="RVH2" s="873"/>
      <c r="RVI2" s="873"/>
      <c r="RVJ2" s="873"/>
      <c r="RVK2" s="873"/>
      <c r="RVL2" s="873"/>
      <c r="RVM2" s="873"/>
      <c r="RVN2" s="873"/>
      <c r="RVO2" s="873"/>
      <c r="RVP2" s="873"/>
      <c r="RVQ2" s="873"/>
      <c r="RVR2" s="873"/>
      <c r="RVS2" s="873"/>
      <c r="RVT2" s="873"/>
      <c r="RVU2" s="873"/>
      <c r="RVV2" s="873"/>
      <c r="RVW2" s="873"/>
      <c r="RVX2" s="873"/>
      <c r="RVY2" s="873"/>
      <c r="RVZ2" s="873"/>
      <c r="RWA2" s="873"/>
      <c r="RWB2" s="873"/>
      <c r="RWC2" s="873"/>
      <c r="RWD2" s="873"/>
      <c r="RWE2" s="873"/>
      <c r="RWF2" s="873"/>
      <c r="RWG2" s="873"/>
      <c r="RWH2" s="873"/>
      <c r="RWI2" s="873"/>
      <c r="RWJ2" s="873"/>
      <c r="RWK2" s="873"/>
      <c r="RWL2" s="873"/>
      <c r="RWM2" s="873"/>
      <c r="RWN2" s="873"/>
      <c r="RWO2" s="873"/>
      <c r="RWP2" s="873"/>
      <c r="RWQ2" s="873"/>
      <c r="RWR2" s="873"/>
      <c r="RWS2" s="873"/>
      <c r="RWT2" s="873"/>
      <c r="RWU2" s="873"/>
      <c r="RWV2" s="873"/>
      <c r="RWW2" s="873"/>
      <c r="RWX2" s="873"/>
      <c r="RWY2" s="873"/>
      <c r="RWZ2" s="873"/>
      <c r="RXA2" s="873"/>
      <c r="RXB2" s="873"/>
      <c r="RXC2" s="873"/>
      <c r="RXD2" s="873"/>
      <c r="RXE2" s="873"/>
      <c r="RXF2" s="873"/>
      <c r="RXG2" s="873"/>
      <c r="RXH2" s="873"/>
      <c r="RXI2" s="873"/>
      <c r="RXJ2" s="873"/>
      <c r="RXK2" s="873"/>
      <c r="RXL2" s="873"/>
      <c r="RXM2" s="873"/>
      <c r="RXN2" s="873"/>
      <c r="RXO2" s="873"/>
      <c r="RXP2" s="873"/>
      <c r="RXQ2" s="873"/>
      <c r="RXR2" s="873"/>
      <c r="RXS2" s="873"/>
      <c r="RXT2" s="873"/>
      <c r="RXU2" s="873"/>
      <c r="RXV2" s="873"/>
      <c r="RXW2" s="873"/>
      <c r="RXX2" s="873"/>
      <c r="RXY2" s="873"/>
      <c r="RXZ2" s="873"/>
      <c r="RYA2" s="873"/>
      <c r="RYB2" s="873"/>
      <c r="RYC2" s="873"/>
      <c r="RYD2" s="873"/>
      <c r="RYE2" s="873"/>
      <c r="RYF2" s="873"/>
      <c r="RYG2" s="873"/>
      <c r="RYH2" s="873"/>
      <c r="RYI2" s="873"/>
      <c r="RYJ2" s="873"/>
      <c r="RYK2" s="873"/>
      <c r="RYL2" s="873"/>
      <c r="RYM2" s="873"/>
      <c r="RYN2" s="873"/>
      <c r="RYO2" s="873"/>
      <c r="RYP2" s="873"/>
      <c r="RYQ2" s="873"/>
      <c r="RYR2" s="873"/>
      <c r="RYS2" s="873"/>
      <c r="RYT2" s="873"/>
      <c r="RYU2" s="873"/>
      <c r="RYV2" s="873"/>
      <c r="RYW2" s="873"/>
      <c r="RYX2" s="873"/>
      <c r="RYY2" s="873"/>
      <c r="RYZ2" s="873"/>
      <c r="RZA2" s="873"/>
      <c r="RZB2" s="873"/>
      <c r="RZC2" s="873"/>
      <c r="RZD2" s="873"/>
      <c r="RZE2" s="873"/>
      <c r="RZF2" s="873"/>
      <c r="RZG2" s="873"/>
      <c r="RZH2" s="873"/>
      <c r="RZI2" s="873"/>
      <c r="RZJ2" s="873"/>
      <c r="RZK2" s="873"/>
      <c r="RZL2" s="873"/>
      <c r="RZM2" s="873"/>
      <c r="RZN2" s="873"/>
      <c r="RZO2" s="873"/>
      <c r="RZP2" s="873"/>
      <c r="RZQ2" s="873"/>
      <c r="RZR2" s="873"/>
      <c r="RZS2" s="873"/>
      <c r="RZT2" s="873"/>
      <c r="RZU2" s="873"/>
      <c r="RZV2" s="873"/>
      <c r="RZW2" s="873"/>
      <c r="RZX2" s="873"/>
      <c r="RZY2" s="873"/>
      <c r="RZZ2" s="873"/>
      <c r="SAA2" s="873"/>
      <c r="SAB2" s="873"/>
      <c r="SAC2" s="873"/>
      <c r="SAD2" s="873"/>
      <c r="SAE2" s="873"/>
      <c r="SAF2" s="873"/>
      <c r="SAG2" s="873"/>
      <c r="SAH2" s="873"/>
      <c r="SAI2" s="873"/>
      <c r="SAJ2" s="873"/>
      <c r="SAK2" s="873"/>
      <c r="SAL2" s="873"/>
      <c r="SAM2" s="873"/>
      <c r="SAN2" s="873"/>
      <c r="SAO2" s="873"/>
      <c r="SAP2" s="873"/>
      <c r="SAQ2" s="873"/>
      <c r="SAR2" s="873"/>
      <c r="SAS2" s="873"/>
      <c r="SAT2" s="873"/>
      <c r="SAU2" s="873"/>
      <c r="SAV2" s="873"/>
      <c r="SAW2" s="873"/>
      <c r="SAX2" s="873"/>
      <c r="SAY2" s="873"/>
      <c r="SAZ2" s="873"/>
      <c r="SBA2" s="873"/>
      <c r="SBB2" s="873"/>
      <c r="SBC2" s="873"/>
      <c r="SBD2" s="873"/>
      <c r="SBE2" s="873"/>
      <c r="SBF2" s="873"/>
      <c r="SBG2" s="873"/>
      <c r="SBH2" s="873"/>
      <c r="SBI2" s="873"/>
      <c r="SBJ2" s="873"/>
      <c r="SBK2" s="873"/>
      <c r="SBL2" s="873"/>
      <c r="SBM2" s="873"/>
      <c r="SBN2" s="873"/>
      <c r="SBO2" s="873"/>
      <c r="SBP2" s="873"/>
      <c r="SBQ2" s="873"/>
      <c r="SBR2" s="873"/>
      <c r="SBS2" s="873"/>
      <c r="SBT2" s="873"/>
      <c r="SBU2" s="873"/>
      <c r="SBV2" s="873"/>
      <c r="SBW2" s="873"/>
      <c r="SBX2" s="873"/>
      <c r="SBY2" s="873"/>
      <c r="SBZ2" s="873"/>
      <c r="SCA2" s="873"/>
      <c r="SCB2" s="873"/>
      <c r="SCC2" s="873"/>
      <c r="SCD2" s="873"/>
      <c r="SCE2" s="873"/>
      <c r="SCF2" s="873"/>
      <c r="SCG2" s="873"/>
      <c r="SCH2" s="873"/>
      <c r="SCI2" s="873"/>
      <c r="SCJ2" s="873"/>
      <c r="SCK2" s="873"/>
      <c r="SCL2" s="873"/>
      <c r="SCM2" s="873"/>
      <c r="SCN2" s="873"/>
      <c r="SCO2" s="873"/>
      <c r="SCP2" s="873"/>
      <c r="SCQ2" s="873"/>
      <c r="SCR2" s="873"/>
      <c r="SCS2" s="873"/>
      <c r="SCT2" s="873"/>
      <c r="SCU2" s="873"/>
      <c r="SCV2" s="873"/>
      <c r="SCW2" s="873"/>
      <c r="SCX2" s="873"/>
      <c r="SCY2" s="873"/>
      <c r="SCZ2" s="873"/>
      <c r="SDA2" s="873"/>
      <c r="SDB2" s="873"/>
      <c r="SDC2" s="873"/>
      <c r="SDD2" s="873"/>
      <c r="SDE2" s="873"/>
      <c r="SDF2" s="873"/>
      <c r="SDG2" s="873"/>
      <c r="SDH2" s="873"/>
      <c r="SDI2" s="873"/>
      <c r="SDJ2" s="873"/>
      <c r="SDK2" s="873"/>
      <c r="SDL2" s="873"/>
      <c r="SDM2" s="873"/>
      <c r="SDN2" s="873"/>
      <c r="SDO2" s="873"/>
      <c r="SDP2" s="873"/>
      <c r="SDQ2" s="873"/>
      <c r="SDR2" s="873"/>
      <c r="SDS2" s="873"/>
      <c r="SDT2" s="873"/>
      <c r="SDU2" s="873"/>
      <c r="SDV2" s="873"/>
      <c r="SDW2" s="873"/>
      <c r="SDX2" s="873"/>
      <c r="SDY2" s="873"/>
      <c r="SDZ2" s="873"/>
      <c r="SEA2" s="873"/>
      <c r="SEB2" s="873"/>
      <c r="SEC2" s="873"/>
      <c r="SED2" s="873"/>
      <c r="SEE2" s="873"/>
      <c r="SEF2" s="873"/>
      <c r="SEG2" s="873"/>
      <c r="SEH2" s="873"/>
      <c r="SEI2" s="873"/>
      <c r="SEJ2" s="873"/>
      <c r="SEK2" s="873"/>
      <c r="SEL2" s="873"/>
      <c r="SEM2" s="873"/>
      <c r="SEN2" s="873"/>
      <c r="SEO2" s="873"/>
      <c r="SEP2" s="873"/>
      <c r="SEQ2" s="873"/>
      <c r="SER2" s="873"/>
      <c r="SES2" s="873"/>
      <c r="SET2" s="873"/>
      <c r="SEU2" s="873"/>
      <c r="SEV2" s="873"/>
      <c r="SEW2" s="873"/>
      <c r="SEX2" s="873"/>
      <c r="SEY2" s="873"/>
      <c r="SEZ2" s="873"/>
      <c r="SFA2" s="873"/>
      <c r="SFB2" s="873"/>
      <c r="SFC2" s="873"/>
      <c r="SFD2" s="873"/>
      <c r="SFE2" s="873"/>
      <c r="SFF2" s="873"/>
      <c r="SFG2" s="873"/>
      <c r="SFH2" s="873"/>
      <c r="SFI2" s="873"/>
      <c r="SFJ2" s="873"/>
      <c r="SFK2" s="873"/>
      <c r="SFL2" s="873"/>
      <c r="SFM2" s="873"/>
      <c r="SFN2" s="873"/>
      <c r="SFO2" s="873"/>
      <c r="SFP2" s="873"/>
      <c r="SFQ2" s="873"/>
      <c r="SFR2" s="873"/>
      <c r="SFS2" s="873"/>
      <c r="SFT2" s="873"/>
      <c r="SFU2" s="873"/>
      <c r="SFV2" s="873"/>
      <c r="SFW2" s="873"/>
      <c r="SFX2" s="873"/>
      <c r="SFY2" s="873"/>
      <c r="SFZ2" s="873"/>
      <c r="SGA2" s="873"/>
      <c r="SGB2" s="873"/>
      <c r="SGC2" s="873"/>
      <c r="SGD2" s="873"/>
      <c r="SGE2" s="873"/>
      <c r="SGF2" s="873"/>
      <c r="SGG2" s="873"/>
      <c r="SGH2" s="873"/>
      <c r="SGI2" s="873"/>
      <c r="SGJ2" s="873"/>
      <c r="SGK2" s="873"/>
      <c r="SGL2" s="873"/>
      <c r="SGM2" s="873"/>
      <c r="SGN2" s="873"/>
      <c r="SGO2" s="873"/>
      <c r="SGP2" s="873"/>
      <c r="SGQ2" s="873"/>
      <c r="SGR2" s="873"/>
      <c r="SGS2" s="873"/>
      <c r="SGT2" s="873"/>
      <c r="SGU2" s="873"/>
      <c r="SGV2" s="873"/>
      <c r="SGW2" s="873"/>
      <c r="SGX2" s="873"/>
      <c r="SGY2" s="873"/>
      <c r="SGZ2" s="873"/>
      <c r="SHA2" s="873"/>
      <c r="SHB2" s="873"/>
      <c r="SHC2" s="873"/>
      <c r="SHD2" s="873"/>
      <c r="SHE2" s="873"/>
      <c r="SHF2" s="873"/>
      <c r="SHG2" s="873"/>
      <c r="SHH2" s="873"/>
      <c r="SHI2" s="873"/>
      <c r="SHJ2" s="873"/>
      <c r="SHK2" s="873"/>
      <c r="SHL2" s="873"/>
      <c r="SHM2" s="873"/>
      <c r="SHN2" s="873"/>
      <c r="SHO2" s="873"/>
      <c r="SHP2" s="873"/>
      <c r="SHQ2" s="873"/>
      <c r="SHR2" s="873"/>
      <c r="SHS2" s="873"/>
      <c r="SHT2" s="873"/>
      <c r="SHU2" s="873"/>
      <c r="SHV2" s="873"/>
      <c r="SHW2" s="873"/>
      <c r="SHX2" s="873"/>
      <c r="SHY2" s="873"/>
      <c r="SHZ2" s="873"/>
      <c r="SIA2" s="873"/>
      <c r="SIB2" s="873"/>
      <c r="SIC2" s="873"/>
      <c r="SID2" s="873"/>
      <c r="SIE2" s="873"/>
      <c r="SIF2" s="873"/>
      <c r="SIG2" s="873"/>
      <c r="SIH2" s="873"/>
      <c r="SII2" s="873"/>
      <c r="SIJ2" s="873"/>
      <c r="SIK2" s="873"/>
      <c r="SIL2" s="873"/>
      <c r="SIM2" s="873"/>
      <c r="SIN2" s="873"/>
      <c r="SIO2" s="873"/>
      <c r="SIP2" s="873"/>
      <c r="SIQ2" s="873"/>
      <c r="SIR2" s="873"/>
      <c r="SIS2" s="873"/>
      <c r="SIT2" s="873"/>
      <c r="SIU2" s="873"/>
      <c r="SIV2" s="873"/>
      <c r="SIW2" s="873"/>
      <c r="SIX2" s="873"/>
      <c r="SIY2" s="873"/>
      <c r="SIZ2" s="873"/>
      <c r="SJA2" s="873"/>
      <c r="SJB2" s="873"/>
      <c r="SJC2" s="873"/>
      <c r="SJD2" s="873"/>
      <c r="SJE2" s="873"/>
      <c r="SJF2" s="873"/>
      <c r="SJG2" s="873"/>
      <c r="SJH2" s="873"/>
      <c r="SJI2" s="873"/>
      <c r="SJJ2" s="873"/>
      <c r="SJK2" s="873"/>
      <c r="SJL2" s="873"/>
      <c r="SJM2" s="873"/>
      <c r="SJN2" s="873"/>
      <c r="SJO2" s="873"/>
      <c r="SJP2" s="873"/>
      <c r="SJQ2" s="873"/>
      <c r="SJR2" s="873"/>
      <c r="SJS2" s="873"/>
      <c r="SJT2" s="873"/>
      <c r="SJU2" s="873"/>
      <c r="SJV2" s="873"/>
      <c r="SJW2" s="873"/>
      <c r="SJX2" s="873"/>
      <c r="SJY2" s="873"/>
      <c r="SJZ2" s="873"/>
      <c r="SKA2" s="873"/>
      <c r="SKB2" s="873"/>
      <c r="SKC2" s="873"/>
      <c r="SKD2" s="873"/>
      <c r="SKE2" s="873"/>
      <c r="SKF2" s="873"/>
      <c r="SKG2" s="873"/>
      <c r="SKH2" s="873"/>
      <c r="SKI2" s="873"/>
      <c r="SKJ2" s="873"/>
      <c r="SKK2" s="873"/>
      <c r="SKL2" s="873"/>
      <c r="SKM2" s="873"/>
      <c r="SKN2" s="873"/>
      <c r="SKO2" s="873"/>
      <c r="SKP2" s="873"/>
      <c r="SKQ2" s="873"/>
      <c r="SKR2" s="873"/>
      <c r="SKS2" s="873"/>
      <c r="SKT2" s="873"/>
      <c r="SKU2" s="873"/>
      <c r="SKV2" s="873"/>
      <c r="SKW2" s="873"/>
      <c r="SKX2" s="873"/>
      <c r="SKY2" s="873"/>
      <c r="SKZ2" s="873"/>
      <c r="SLA2" s="873"/>
      <c r="SLB2" s="873"/>
      <c r="SLC2" s="873"/>
      <c r="SLD2" s="873"/>
      <c r="SLE2" s="873"/>
      <c r="SLF2" s="873"/>
      <c r="SLG2" s="873"/>
      <c r="SLH2" s="873"/>
      <c r="SLI2" s="873"/>
      <c r="SLJ2" s="873"/>
      <c r="SLK2" s="873"/>
      <c r="SLL2" s="873"/>
      <c r="SLM2" s="873"/>
      <c r="SLN2" s="873"/>
      <c r="SLO2" s="873"/>
      <c r="SLP2" s="873"/>
      <c r="SLQ2" s="873"/>
      <c r="SLR2" s="873"/>
      <c r="SLS2" s="873"/>
      <c r="SLT2" s="873"/>
      <c r="SLU2" s="873"/>
      <c r="SLV2" s="873"/>
      <c r="SLW2" s="873"/>
      <c r="SLX2" s="873"/>
      <c r="SLY2" s="873"/>
      <c r="SLZ2" s="873"/>
      <c r="SMA2" s="873"/>
      <c r="SMB2" s="873"/>
      <c r="SMC2" s="873"/>
      <c r="SMD2" s="873"/>
      <c r="SME2" s="873"/>
      <c r="SMF2" s="873"/>
      <c r="SMG2" s="873"/>
      <c r="SMH2" s="873"/>
      <c r="SMI2" s="873"/>
      <c r="SMJ2" s="873"/>
      <c r="SMK2" s="873"/>
      <c r="SML2" s="873"/>
      <c r="SMM2" s="873"/>
      <c r="SMN2" s="873"/>
      <c r="SMO2" s="873"/>
      <c r="SMP2" s="873"/>
      <c r="SMQ2" s="873"/>
      <c r="SMR2" s="873"/>
      <c r="SMS2" s="873"/>
      <c r="SMT2" s="873"/>
      <c r="SMU2" s="873"/>
      <c r="SMV2" s="873"/>
      <c r="SMW2" s="873"/>
      <c r="SMX2" s="873"/>
      <c r="SMY2" s="873"/>
      <c r="SMZ2" s="873"/>
      <c r="SNA2" s="873"/>
      <c r="SNB2" s="873"/>
      <c r="SNC2" s="873"/>
      <c r="SND2" s="873"/>
      <c r="SNE2" s="873"/>
      <c r="SNF2" s="873"/>
      <c r="SNG2" s="873"/>
      <c r="SNH2" s="873"/>
      <c r="SNI2" s="873"/>
      <c r="SNJ2" s="873"/>
      <c r="SNK2" s="873"/>
      <c r="SNL2" s="873"/>
      <c r="SNM2" s="873"/>
      <c r="SNN2" s="873"/>
      <c r="SNO2" s="873"/>
      <c r="SNP2" s="873"/>
      <c r="SNQ2" s="873"/>
      <c r="SNR2" s="873"/>
      <c r="SNS2" s="873"/>
      <c r="SNT2" s="873"/>
      <c r="SNU2" s="873"/>
      <c r="SNV2" s="873"/>
      <c r="SNW2" s="873"/>
      <c r="SNX2" s="873"/>
      <c r="SNY2" s="873"/>
      <c r="SNZ2" s="873"/>
      <c r="SOA2" s="873"/>
      <c r="SOB2" s="873"/>
      <c r="SOC2" s="873"/>
      <c r="SOD2" s="873"/>
      <c r="SOE2" s="873"/>
      <c r="SOF2" s="873"/>
      <c r="SOG2" s="873"/>
      <c r="SOH2" s="873"/>
      <c r="SOI2" s="873"/>
      <c r="SOJ2" s="873"/>
      <c r="SOK2" s="873"/>
      <c r="SOL2" s="873"/>
      <c r="SOM2" s="873"/>
      <c r="SON2" s="873"/>
      <c r="SOO2" s="873"/>
      <c r="SOP2" s="873"/>
      <c r="SOQ2" s="873"/>
      <c r="SOR2" s="873"/>
      <c r="SOS2" s="873"/>
      <c r="SOT2" s="873"/>
      <c r="SOU2" s="873"/>
      <c r="SOV2" s="873"/>
      <c r="SOW2" s="873"/>
      <c r="SOX2" s="873"/>
      <c r="SOY2" s="873"/>
      <c r="SOZ2" s="873"/>
      <c r="SPA2" s="873"/>
      <c r="SPB2" s="873"/>
      <c r="SPC2" s="873"/>
      <c r="SPD2" s="873"/>
      <c r="SPE2" s="873"/>
      <c r="SPF2" s="873"/>
      <c r="SPG2" s="873"/>
      <c r="SPH2" s="873"/>
      <c r="SPI2" s="873"/>
      <c r="SPJ2" s="873"/>
      <c r="SPK2" s="873"/>
      <c r="SPL2" s="873"/>
      <c r="SPM2" s="873"/>
      <c r="SPN2" s="873"/>
      <c r="SPO2" s="873"/>
      <c r="SPP2" s="873"/>
      <c r="SPQ2" s="873"/>
      <c r="SPR2" s="873"/>
      <c r="SPS2" s="873"/>
      <c r="SPT2" s="873"/>
      <c r="SPU2" s="873"/>
      <c r="SPV2" s="873"/>
      <c r="SPW2" s="873"/>
      <c r="SPX2" s="873"/>
      <c r="SPY2" s="873"/>
      <c r="SPZ2" s="873"/>
      <c r="SQA2" s="873"/>
      <c r="SQB2" s="873"/>
      <c r="SQC2" s="873"/>
      <c r="SQD2" s="873"/>
      <c r="SQE2" s="873"/>
      <c r="SQF2" s="873"/>
      <c r="SQG2" s="873"/>
      <c r="SQH2" s="873"/>
      <c r="SQI2" s="873"/>
      <c r="SQJ2" s="873"/>
      <c r="SQK2" s="873"/>
      <c r="SQL2" s="873"/>
      <c r="SQM2" s="873"/>
      <c r="SQN2" s="873"/>
      <c r="SQO2" s="873"/>
      <c r="SQP2" s="873"/>
      <c r="SQQ2" s="873"/>
      <c r="SQR2" s="873"/>
      <c r="SQS2" s="873"/>
      <c r="SQT2" s="873"/>
      <c r="SQU2" s="873"/>
      <c r="SQV2" s="873"/>
      <c r="SQW2" s="873"/>
      <c r="SQX2" s="873"/>
      <c r="SQY2" s="873"/>
      <c r="SQZ2" s="873"/>
      <c r="SRA2" s="873"/>
      <c r="SRB2" s="873"/>
      <c r="SRC2" s="873"/>
      <c r="SRD2" s="873"/>
      <c r="SRE2" s="873"/>
      <c r="SRF2" s="873"/>
      <c r="SRG2" s="873"/>
      <c r="SRH2" s="873"/>
      <c r="SRI2" s="873"/>
      <c r="SRJ2" s="873"/>
      <c r="SRK2" s="873"/>
      <c r="SRL2" s="873"/>
      <c r="SRM2" s="873"/>
      <c r="SRN2" s="873"/>
      <c r="SRO2" s="873"/>
      <c r="SRP2" s="873"/>
      <c r="SRQ2" s="873"/>
      <c r="SRR2" s="873"/>
      <c r="SRS2" s="873"/>
      <c r="SRT2" s="873"/>
      <c r="SRU2" s="873"/>
      <c r="SRV2" s="873"/>
      <c r="SRW2" s="873"/>
      <c r="SRX2" s="873"/>
      <c r="SRY2" s="873"/>
      <c r="SRZ2" s="873"/>
      <c r="SSA2" s="873"/>
      <c r="SSB2" s="873"/>
      <c r="SSC2" s="873"/>
      <c r="SSD2" s="873"/>
      <c r="SSE2" s="873"/>
      <c r="SSF2" s="873"/>
      <c r="SSG2" s="873"/>
      <c r="SSH2" s="873"/>
      <c r="SSI2" s="873"/>
      <c r="SSJ2" s="873"/>
      <c r="SSK2" s="873"/>
      <c r="SSL2" s="873"/>
      <c r="SSM2" s="873"/>
      <c r="SSN2" s="873"/>
      <c r="SSO2" s="873"/>
      <c r="SSP2" s="873"/>
      <c r="SSQ2" s="873"/>
      <c r="SSR2" s="873"/>
      <c r="SSS2" s="873"/>
      <c r="SST2" s="873"/>
      <c r="SSU2" s="873"/>
      <c r="SSV2" s="873"/>
      <c r="SSW2" s="873"/>
      <c r="SSX2" s="873"/>
      <c r="SSY2" s="873"/>
      <c r="SSZ2" s="873"/>
      <c r="STA2" s="873"/>
      <c r="STB2" s="873"/>
      <c r="STC2" s="873"/>
      <c r="STD2" s="873"/>
      <c r="STE2" s="873"/>
      <c r="STF2" s="873"/>
      <c r="STG2" s="873"/>
      <c r="STH2" s="873"/>
      <c r="STI2" s="873"/>
      <c r="STJ2" s="873"/>
      <c r="STK2" s="873"/>
      <c r="STL2" s="873"/>
      <c r="STM2" s="873"/>
      <c r="STN2" s="873"/>
      <c r="STO2" s="873"/>
      <c r="STP2" s="873"/>
      <c r="STQ2" s="873"/>
      <c r="STR2" s="873"/>
      <c r="STS2" s="873"/>
      <c r="STT2" s="873"/>
      <c r="STU2" s="873"/>
      <c r="STV2" s="873"/>
      <c r="STW2" s="873"/>
      <c r="STX2" s="873"/>
      <c r="STY2" s="873"/>
      <c r="STZ2" s="873"/>
      <c r="SUA2" s="873"/>
      <c r="SUB2" s="873"/>
      <c r="SUC2" s="873"/>
      <c r="SUD2" s="873"/>
      <c r="SUE2" s="873"/>
      <c r="SUF2" s="873"/>
      <c r="SUG2" s="873"/>
      <c r="SUH2" s="873"/>
      <c r="SUI2" s="873"/>
      <c r="SUJ2" s="873"/>
      <c r="SUK2" s="873"/>
      <c r="SUL2" s="873"/>
      <c r="SUM2" s="873"/>
      <c r="SUN2" s="873"/>
      <c r="SUO2" s="873"/>
      <c r="SUP2" s="873"/>
      <c r="SUQ2" s="873"/>
      <c r="SUR2" s="873"/>
      <c r="SUS2" s="873"/>
      <c r="SUT2" s="873"/>
      <c r="SUU2" s="873"/>
      <c r="SUV2" s="873"/>
      <c r="SUW2" s="873"/>
      <c r="SUX2" s="873"/>
      <c r="SUY2" s="873"/>
      <c r="SUZ2" s="873"/>
      <c r="SVA2" s="873"/>
      <c r="SVB2" s="873"/>
      <c r="SVC2" s="873"/>
      <c r="SVD2" s="873"/>
      <c r="SVE2" s="873"/>
      <c r="SVF2" s="873"/>
      <c r="SVG2" s="873"/>
      <c r="SVH2" s="873"/>
      <c r="SVI2" s="873"/>
      <c r="SVJ2" s="873"/>
      <c r="SVK2" s="873"/>
      <c r="SVL2" s="873"/>
      <c r="SVM2" s="873"/>
      <c r="SVN2" s="873"/>
      <c r="SVO2" s="873"/>
      <c r="SVP2" s="873"/>
      <c r="SVQ2" s="873"/>
      <c r="SVR2" s="873"/>
      <c r="SVS2" s="873"/>
      <c r="SVT2" s="873"/>
      <c r="SVU2" s="873"/>
      <c r="SVV2" s="873"/>
      <c r="SVW2" s="873"/>
      <c r="SVX2" s="873"/>
      <c r="SVY2" s="873"/>
      <c r="SVZ2" s="873"/>
      <c r="SWA2" s="873"/>
      <c r="SWB2" s="873"/>
      <c r="SWC2" s="873"/>
      <c r="SWD2" s="873"/>
      <c r="SWE2" s="873"/>
      <c r="SWF2" s="873"/>
      <c r="SWG2" s="873"/>
      <c r="SWH2" s="873"/>
      <c r="SWI2" s="873"/>
      <c r="SWJ2" s="873"/>
      <c r="SWK2" s="873"/>
      <c r="SWL2" s="873"/>
      <c r="SWM2" s="873"/>
      <c r="SWN2" s="873"/>
      <c r="SWO2" s="873"/>
      <c r="SWP2" s="873"/>
      <c r="SWQ2" s="873"/>
      <c r="SWR2" s="873"/>
      <c r="SWS2" s="873"/>
      <c r="SWT2" s="873"/>
      <c r="SWU2" s="873"/>
      <c r="SWV2" s="873"/>
      <c r="SWW2" s="873"/>
      <c r="SWX2" s="873"/>
      <c r="SWY2" s="873"/>
      <c r="SWZ2" s="873"/>
      <c r="SXA2" s="873"/>
      <c r="SXB2" s="873"/>
      <c r="SXC2" s="873"/>
      <c r="SXD2" s="873"/>
      <c r="SXE2" s="873"/>
      <c r="SXF2" s="873"/>
      <c r="SXG2" s="873"/>
      <c r="SXH2" s="873"/>
      <c r="SXI2" s="873"/>
      <c r="SXJ2" s="873"/>
      <c r="SXK2" s="873"/>
      <c r="SXL2" s="873"/>
      <c r="SXM2" s="873"/>
      <c r="SXN2" s="873"/>
      <c r="SXO2" s="873"/>
      <c r="SXP2" s="873"/>
      <c r="SXQ2" s="873"/>
      <c r="SXR2" s="873"/>
      <c r="SXS2" s="873"/>
      <c r="SXT2" s="873"/>
      <c r="SXU2" s="873"/>
      <c r="SXV2" s="873"/>
      <c r="SXW2" s="873"/>
      <c r="SXX2" s="873"/>
      <c r="SXY2" s="873"/>
      <c r="SXZ2" s="873"/>
      <c r="SYA2" s="873"/>
      <c r="SYB2" s="873"/>
      <c r="SYC2" s="873"/>
      <c r="SYD2" s="873"/>
      <c r="SYE2" s="873"/>
      <c r="SYF2" s="873"/>
      <c r="SYG2" s="873"/>
      <c r="SYH2" s="873"/>
      <c r="SYI2" s="873"/>
      <c r="SYJ2" s="873"/>
      <c r="SYK2" s="873"/>
      <c r="SYL2" s="873"/>
      <c r="SYM2" s="873"/>
      <c r="SYN2" s="873"/>
      <c r="SYO2" s="873"/>
      <c r="SYP2" s="873"/>
      <c r="SYQ2" s="873"/>
      <c r="SYR2" s="873"/>
      <c r="SYS2" s="873"/>
      <c r="SYT2" s="873"/>
      <c r="SYU2" s="873"/>
      <c r="SYV2" s="873"/>
      <c r="SYW2" s="873"/>
      <c r="SYX2" s="873"/>
      <c r="SYY2" s="873"/>
      <c r="SYZ2" s="873"/>
      <c r="SZA2" s="873"/>
      <c r="SZB2" s="873"/>
      <c r="SZC2" s="873"/>
      <c r="SZD2" s="873"/>
      <c r="SZE2" s="873"/>
      <c r="SZF2" s="873"/>
      <c r="SZG2" s="873"/>
      <c r="SZH2" s="873"/>
      <c r="SZI2" s="873"/>
      <c r="SZJ2" s="873"/>
      <c r="SZK2" s="873"/>
      <c r="SZL2" s="873"/>
      <c r="SZM2" s="873"/>
      <c r="SZN2" s="873"/>
      <c r="SZO2" s="873"/>
      <c r="SZP2" s="873"/>
      <c r="SZQ2" s="873"/>
      <c r="SZR2" s="873"/>
      <c r="SZS2" s="873"/>
      <c r="SZT2" s="873"/>
      <c r="SZU2" s="873"/>
      <c r="SZV2" s="873"/>
      <c r="SZW2" s="873"/>
      <c r="SZX2" s="873"/>
      <c r="SZY2" s="873"/>
      <c r="SZZ2" s="873"/>
      <c r="TAA2" s="873"/>
      <c r="TAB2" s="873"/>
      <c r="TAC2" s="873"/>
      <c r="TAD2" s="873"/>
      <c r="TAE2" s="873"/>
      <c r="TAF2" s="873"/>
      <c r="TAG2" s="873"/>
      <c r="TAH2" s="873"/>
      <c r="TAI2" s="873"/>
      <c r="TAJ2" s="873"/>
      <c r="TAK2" s="873"/>
      <c r="TAL2" s="873"/>
      <c r="TAM2" s="873"/>
      <c r="TAN2" s="873"/>
      <c r="TAO2" s="873"/>
      <c r="TAP2" s="873"/>
      <c r="TAQ2" s="873"/>
      <c r="TAR2" s="873"/>
      <c r="TAS2" s="873"/>
      <c r="TAT2" s="873"/>
      <c r="TAU2" s="873"/>
      <c r="TAV2" s="873"/>
      <c r="TAW2" s="873"/>
      <c r="TAX2" s="873"/>
      <c r="TAY2" s="873"/>
      <c r="TAZ2" s="873"/>
      <c r="TBA2" s="873"/>
      <c r="TBB2" s="873"/>
      <c r="TBC2" s="873"/>
      <c r="TBD2" s="873"/>
      <c r="TBE2" s="873"/>
      <c r="TBF2" s="873"/>
      <c r="TBG2" s="873"/>
      <c r="TBH2" s="873"/>
      <c r="TBI2" s="873"/>
      <c r="TBJ2" s="873"/>
      <c r="TBK2" s="873"/>
      <c r="TBL2" s="873"/>
      <c r="TBM2" s="873"/>
      <c r="TBN2" s="873"/>
      <c r="TBO2" s="873"/>
      <c r="TBP2" s="873"/>
      <c r="TBQ2" s="873"/>
      <c r="TBR2" s="873"/>
      <c r="TBS2" s="873"/>
      <c r="TBT2" s="873"/>
      <c r="TBU2" s="873"/>
      <c r="TBV2" s="873"/>
      <c r="TBW2" s="873"/>
      <c r="TBX2" s="873"/>
      <c r="TBY2" s="873"/>
      <c r="TBZ2" s="873"/>
      <c r="TCA2" s="873"/>
      <c r="TCB2" s="873"/>
      <c r="TCC2" s="873"/>
      <c r="TCD2" s="873"/>
      <c r="TCE2" s="873"/>
      <c r="TCF2" s="873"/>
      <c r="TCG2" s="873"/>
      <c r="TCH2" s="873"/>
      <c r="TCI2" s="873"/>
      <c r="TCJ2" s="873"/>
      <c r="TCK2" s="873"/>
      <c r="TCL2" s="873"/>
      <c r="TCM2" s="873"/>
      <c r="TCN2" s="873"/>
      <c r="TCO2" s="873"/>
      <c r="TCP2" s="873"/>
      <c r="TCQ2" s="873"/>
      <c r="TCR2" s="873"/>
      <c r="TCS2" s="873"/>
      <c r="TCT2" s="873"/>
      <c r="TCU2" s="873"/>
      <c r="TCV2" s="873"/>
      <c r="TCW2" s="873"/>
      <c r="TCX2" s="873"/>
      <c r="TCY2" s="873"/>
      <c r="TCZ2" s="873"/>
      <c r="TDA2" s="873"/>
      <c r="TDB2" s="873"/>
      <c r="TDC2" s="873"/>
      <c r="TDD2" s="873"/>
      <c r="TDE2" s="873"/>
      <c r="TDF2" s="873"/>
      <c r="TDG2" s="873"/>
      <c r="TDH2" s="873"/>
      <c r="TDI2" s="873"/>
      <c r="TDJ2" s="873"/>
      <c r="TDK2" s="873"/>
      <c r="TDL2" s="873"/>
      <c r="TDM2" s="873"/>
      <c r="TDN2" s="873"/>
      <c r="TDO2" s="873"/>
      <c r="TDP2" s="873"/>
      <c r="TDQ2" s="873"/>
      <c r="TDR2" s="873"/>
      <c r="TDS2" s="873"/>
      <c r="TDT2" s="873"/>
      <c r="TDU2" s="873"/>
      <c r="TDV2" s="873"/>
      <c r="TDW2" s="873"/>
      <c r="TDX2" s="873"/>
      <c r="TDY2" s="873"/>
      <c r="TDZ2" s="873"/>
      <c r="TEA2" s="873"/>
      <c r="TEB2" s="873"/>
      <c r="TEC2" s="873"/>
      <c r="TED2" s="873"/>
      <c r="TEE2" s="873"/>
      <c r="TEF2" s="873"/>
      <c r="TEG2" s="873"/>
      <c r="TEH2" s="873"/>
      <c r="TEI2" s="873"/>
      <c r="TEJ2" s="873"/>
      <c r="TEK2" s="873"/>
      <c r="TEL2" s="873"/>
      <c r="TEM2" s="873"/>
      <c r="TEN2" s="873"/>
      <c r="TEO2" s="873"/>
      <c r="TEP2" s="873"/>
      <c r="TEQ2" s="873"/>
      <c r="TER2" s="873"/>
      <c r="TES2" s="873"/>
      <c r="TET2" s="873"/>
      <c r="TEU2" s="873"/>
      <c r="TEV2" s="873"/>
      <c r="TEW2" s="873"/>
      <c r="TEX2" s="873"/>
      <c r="TEY2" s="873"/>
      <c r="TEZ2" s="873"/>
      <c r="TFA2" s="873"/>
      <c r="TFB2" s="873"/>
      <c r="TFC2" s="873"/>
      <c r="TFD2" s="873"/>
      <c r="TFE2" s="873"/>
      <c r="TFF2" s="873"/>
      <c r="TFG2" s="873"/>
      <c r="TFH2" s="873"/>
      <c r="TFI2" s="873"/>
      <c r="TFJ2" s="873"/>
      <c r="TFK2" s="873"/>
      <c r="TFL2" s="873"/>
      <c r="TFM2" s="873"/>
      <c r="TFN2" s="873"/>
      <c r="TFO2" s="873"/>
      <c r="TFP2" s="873"/>
      <c r="TFQ2" s="873"/>
      <c r="TFR2" s="873"/>
      <c r="TFS2" s="873"/>
      <c r="TFT2" s="873"/>
      <c r="TFU2" s="873"/>
      <c r="TFV2" s="873"/>
      <c r="TFW2" s="873"/>
      <c r="TFX2" s="873"/>
      <c r="TFY2" s="873"/>
      <c r="TFZ2" s="873"/>
      <c r="TGA2" s="873"/>
      <c r="TGB2" s="873"/>
      <c r="TGC2" s="873"/>
      <c r="TGD2" s="873"/>
      <c r="TGE2" s="873"/>
      <c r="TGF2" s="873"/>
      <c r="TGG2" s="873"/>
      <c r="TGH2" s="873"/>
      <c r="TGI2" s="873"/>
      <c r="TGJ2" s="873"/>
      <c r="TGK2" s="873"/>
      <c r="TGL2" s="873"/>
      <c r="TGM2" s="873"/>
      <c r="TGN2" s="873"/>
      <c r="TGO2" s="873"/>
      <c r="TGP2" s="873"/>
      <c r="TGQ2" s="873"/>
      <c r="TGR2" s="873"/>
      <c r="TGS2" s="873"/>
      <c r="TGT2" s="873"/>
      <c r="TGU2" s="873"/>
      <c r="TGV2" s="873"/>
      <c r="TGW2" s="873"/>
      <c r="TGX2" s="873"/>
      <c r="TGY2" s="873"/>
      <c r="TGZ2" s="873"/>
      <c r="THA2" s="873"/>
      <c r="THB2" s="873"/>
      <c r="THC2" s="873"/>
      <c r="THD2" s="873"/>
      <c r="THE2" s="873"/>
      <c r="THF2" s="873"/>
      <c r="THG2" s="873"/>
      <c r="THH2" s="873"/>
      <c r="THI2" s="873"/>
      <c r="THJ2" s="873"/>
      <c r="THK2" s="873"/>
      <c r="THL2" s="873"/>
      <c r="THM2" s="873"/>
      <c r="THN2" s="873"/>
      <c r="THO2" s="873"/>
      <c r="THP2" s="873"/>
      <c r="THQ2" s="873"/>
      <c r="THR2" s="873"/>
      <c r="THS2" s="873"/>
      <c r="THT2" s="873"/>
      <c r="THU2" s="873"/>
      <c r="THV2" s="873"/>
      <c r="THW2" s="873"/>
      <c r="THX2" s="873"/>
      <c r="THY2" s="873"/>
      <c r="THZ2" s="873"/>
      <c r="TIA2" s="873"/>
      <c r="TIB2" s="873"/>
      <c r="TIC2" s="873"/>
      <c r="TID2" s="873"/>
      <c r="TIE2" s="873"/>
      <c r="TIF2" s="873"/>
      <c r="TIG2" s="873"/>
      <c r="TIH2" s="873"/>
      <c r="TII2" s="873"/>
      <c r="TIJ2" s="873"/>
      <c r="TIK2" s="873"/>
      <c r="TIL2" s="873"/>
      <c r="TIM2" s="873"/>
      <c r="TIN2" s="873"/>
      <c r="TIO2" s="873"/>
      <c r="TIP2" s="873"/>
      <c r="TIQ2" s="873"/>
      <c r="TIR2" s="873"/>
      <c r="TIS2" s="873"/>
      <c r="TIT2" s="873"/>
      <c r="TIU2" s="873"/>
      <c r="TIV2" s="873"/>
      <c r="TIW2" s="873"/>
      <c r="TIX2" s="873"/>
      <c r="TIY2" s="873"/>
      <c r="TIZ2" s="873"/>
      <c r="TJA2" s="873"/>
      <c r="TJB2" s="873"/>
      <c r="TJC2" s="873"/>
      <c r="TJD2" s="873"/>
      <c r="TJE2" s="873"/>
      <c r="TJF2" s="873"/>
      <c r="TJG2" s="873"/>
      <c r="TJH2" s="873"/>
      <c r="TJI2" s="873"/>
      <c r="TJJ2" s="873"/>
      <c r="TJK2" s="873"/>
      <c r="TJL2" s="873"/>
      <c r="TJM2" s="873"/>
      <c r="TJN2" s="873"/>
      <c r="TJO2" s="873"/>
      <c r="TJP2" s="873"/>
      <c r="TJQ2" s="873"/>
      <c r="TJR2" s="873"/>
      <c r="TJS2" s="873"/>
      <c r="TJT2" s="873"/>
      <c r="TJU2" s="873"/>
      <c r="TJV2" s="873"/>
      <c r="TJW2" s="873"/>
      <c r="TJX2" s="873"/>
      <c r="TJY2" s="873"/>
      <c r="TJZ2" s="873"/>
      <c r="TKA2" s="873"/>
      <c r="TKB2" s="873"/>
      <c r="TKC2" s="873"/>
      <c r="TKD2" s="873"/>
      <c r="TKE2" s="873"/>
      <c r="TKF2" s="873"/>
      <c r="TKG2" s="873"/>
      <c r="TKH2" s="873"/>
      <c r="TKI2" s="873"/>
      <c r="TKJ2" s="873"/>
      <c r="TKK2" s="873"/>
      <c r="TKL2" s="873"/>
      <c r="TKM2" s="873"/>
      <c r="TKN2" s="873"/>
      <c r="TKO2" s="873"/>
      <c r="TKP2" s="873"/>
      <c r="TKQ2" s="873"/>
      <c r="TKR2" s="873"/>
      <c r="TKS2" s="873"/>
      <c r="TKT2" s="873"/>
      <c r="TKU2" s="873"/>
      <c r="TKV2" s="873"/>
      <c r="TKW2" s="873"/>
      <c r="TKX2" s="873"/>
      <c r="TKY2" s="873"/>
      <c r="TKZ2" s="873"/>
      <c r="TLA2" s="873"/>
      <c r="TLB2" s="873"/>
      <c r="TLC2" s="873"/>
      <c r="TLD2" s="873"/>
      <c r="TLE2" s="873"/>
      <c r="TLF2" s="873"/>
      <c r="TLG2" s="873"/>
      <c r="TLH2" s="873"/>
      <c r="TLI2" s="873"/>
      <c r="TLJ2" s="873"/>
      <c r="TLK2" s="873"/>
      <c r="TLL2" s="873"/>
      <c r="TLM2" s="873"/>
      <c r="TLN2" s="873"/>
      <c r="TLO2" s="873"/>
      <c r="TLP2" s="873"/>
      <c r="TLQ2" s="873"/>
      <c r="TLR2" s="873"/>
      <c r="TLS2" s="873"/>
      <c r="TLT2" s="873"/>
      <c r="TLU2" s="873"/>
      <c r="TLV2" s="873"/>
      <c r="TLW2" s="873"/>
      <c r="TLX2" s="873"/>
      <c r="TLY2" s="873"/>
      <c r="TLZ2" s="873"/>
      <c r="TMA2" s="873"/>
      <c r="TMB2" s="873"/>
      <c r="TMC2" s="873"/>
      <c r="TMD2" s="873"/>
      <c r="TME2" s="873"/>
      <c r="TMF2" s="873"/>
      <c r="TMG2" s="873"/>
      <c r="TMH2" s="873"/>
      <c r="TMI2" s="873"/>
      <c r="TMJ2" s="873"/>
      <c r="TMK2" s="873"/>
      <c r="TML2" s="873"/>
      <c r="TMM2" s="873"/>
      <c r="TMN2" s="873"/>
      <c r="TMO2" s="873"/>
      <c r="TMP2" s="873"/>
      <c r="TMQ2" s="873"/>
      <c r="TMR2" s="873"/>
      <c r="TMS2" s="873"/>
      <c r="TMT2" s="873"/>
      <c r="TMU2" s="873"/>
      <c r="TMV2" s="873"/>
      <c r="TMW2" s="873"/>
      <c r="TMX2" s="873"/>
      <c r="TMY2" s="873"/>
      <c r="TMZ2" s="873"/>
      <c r="TNA2" s="873"/>
      <c r="TNB2" s="873"/>
      <c r="TNC2" s="873"/>
      <c r="TND2" s="873"/>
      <c r="TNE2" s="873"/>
      <c r="TNF2" s="873"/>
      <c r="TNG2" s="873"/>
      <c r="TNH2" s="873"/>
      <c r="TNI2" s="873"/>
      <c r="TNJ2" s="873"/>
      <c r="TNK2" s="873"/>
      <c r="TNL2" s="873"/>
      <c r="TNM2" s="873"/>
      <c r="TNN2" s="873"/>
      <c r="TNO2" s="873"/>
      <c r="TNP2" s="873"/>
      <c r="TNQ2" s="873"/>
      <c r="TNR2" s="873"/>
      <c r="TNS2" s="873"/>
      <c r="TNT2" s="873"/>
      <c r="TNU2" s="873"/>
      <c r="TNV2" s="873"/>
      <c r="TNW2" s="873"/>
      <c r="TNX2" s="873"/>
      <c r="TNY2" s="873"/>
      <c r="TNZ2" s="873"/>
      <c r="TOA2" s="873"/>
      <c r="TOB2" s="873"/>
      <c r="TOC2" s="873"/>
      <c r="TOD2" s="873"/>
      <c r="TOE2" s="873"/>
      <c r="TOF2" s="873"/>
      <c r="TOG2" s="873"/>
      <c r="TOH2" s="873"/>
      <c r="TOI2" s="873"/>
      <c r="TOJ2" s="873"/>
      <c r="TOK2" s="873"/>
      <c r="TOL2" s="873"/>
      <c r="TOM2" s="873"/>
      <c r="TON2" s="873"/>
      <c r="TOO2" s="873"/>
      <c r="TOP2" s="873"/>
      <c r="TOQ2" s="873"/>
      <c r="TOR2" s="873"/>
      <c r="TOS2" s="873"/>
      <c r="TOT2" s="873"/>
      <c r="TOU2" s="873"/>
      <c r="TOV2" s="873"/>
      <c r="TOW2" s="873"/>
      <c r="TOX2" s="873"/>
      <c r="TOY2" s="873"/>
      <c r="TOZ2" s="873"/>
      <c r="TPA2" s="873"/>
      <c r="TPB2" s="873"/>
      <c r="TPC2" s="873"/>
      <c r="TPD2" s="873"/>
      <c r="TPE2" s="873"/>
      <c r="TPF2" s="873"/>
      <c r="TPG2" s="873"/>
      <c r="TPH2" s="873"/>
      <c r="TPI2" s="873"/>
      <c r="TPJ2" s="873"/>
      <c r="TPK2" s="873"/>
      <c r="TPL2" s="873"/>
      <c r="TPM2" s="873"/>
      <c r="TPN2" s="873"/>
      <c r="TPO2" s="873"/>
      <c r="TPP2" s="873"/>
      <c r="TPQ2" s="873"/>
      <c r="TPR2" s="873"/>
      <c r="TPS2" s="873"/>
      <c r="TPT2" s="873"/>
      <c r="TPU2" s="873"/>
      <c r="TPV2" s="873"/>
      <c r="TPW2" s="873"/>
      <c r="TPX2" s="873"/>
      <c r="TPY2" s="873"/>
      <c r="TPZ2" s="873"/>
      <c r="TQA2" s="873"/>
      <c r="TQB2" s="873"/>
      <c r="TQC2" s="873"/>
      <c r="TQD2" s="873"/>
      <c r="TQE2" s="873"/>
      <c r="TQF2" s="873"/>
      <c r="TQG2" s="873"/>
      <c r="TQH2" s="873"/>
      <c r="TQI2" s="873"/>
      <c r="TQJ2" s="873"/>
      <c r="TQK2" s="873"/>
      <c r="TQL2" s="873"/>
      <c r="TQM2" s="873"/>
      <c r="TQN2" s="873"/>
      <c r="TQO2" s="873"/>
      <c r="TQP2" s="873"/>
      <c r="TQQ2" s="873"/>
      <c r="TQR2" s="873"/>
      <c r="TQS2" s="873"/>
      <c r="TQT2" s="873"/>
      <c r="TQU2" s="873"/>
      <c r="TQV2" s="873"/>
      <c r="TQW2" s="873"/>
      <c r="TQX2" s="873"/>
      <c r="TQY2" s="873"/>
      <c r="TQZ2" s="873"/>
      <c r="TRA2" s="873"/>
      <c r="TRB2" s="873"/>
      <c r="TRC2" s="873"/>
      <c r="TRD2" s="873"/>
      <c r="TRE2" s="873"/>
      <c r="TRF2" s="873"/>
      <c r="TRG2" s="873"/>
      <c r="TRH2" s="873"/>
      <c r="TRI2" s="873"/>
      <c r="TRJ2" s="873"/>
      <c r="TRK2" s="873"/>
      <c r="TRL2" s="873"/>
      <c r="TRM2" s="873"/>
      <c r="TRN2" s="873"/>
      <c r="TRO2" s="873"/>
      <c r="TRP2" s="873"/>
      <c r="TRQ2" s="873"/>
      <c r="TRR2" s="873"/>
      <c r="TRS2" s="873"/>
      <c r="TRT2" s="873"/>
      <c r="TRU2" s="873"/>
      <c r="TRV2" s="873"/>
      <c r="TRW2" s="873"/>
      <c r="TRX2" s="873"/>
      <c r="TRY2" s="873"/>
      <c r="TRZ2" s="873"/>
      <c r="TSA2" s="873"/>
      <c r="TSB2" s="873"/>
      <c r="TSC2" s="873"/>
      <c r="TSD2" s="873"/>
      <c r="TSE2" s="873"/>
      <c r="TSF2" s="873"/>
      <c r="TSG2" s="873"/>
      <c r="TSH2" s="873"/>
      <c r="TSI2" s="873"/>
      <c r="TSJ2" s="873"/>
      <c r="TSK2" s="873"/>
      <c r="TSL2" s="873"/>
      <c r="TSM2" s="873"/>
      <c r="TSN2" s="873"/>
      <c r="TSO2" s="873"/>
      <c r="TSP2" s="873"/>
      <c r="TSQ2" s="873"/>
      <c r="TSR2" s="873"/>
      <c r="TSS2" s="873"/>
      <c r="TST2" s="873"/>
      <c r="TSU2" s="873"/>
      <c r="TSV2" s="873"/>
      <c r="TSW2" s="873"/>
      <c r="TSX2" s="873"/>
      <c r="TSY2" s="873"/>
      <c r="TSZ2" s="873"/>
      <c r="TTA2" s="873"/>
      <c r="TTB2" s="873"/>
      <c r="TTC2" s="873"/>
      <c r="TTD2" s="873"/>
      <c r="TTE2" s="873"/>
      <c r="TTF2" s="873"/>
      <c r="TTG2" s="873"/>
      <c r="TTH2" s="873"/>
      <c r="TTI2" s="873"/>
      <c r="TTJ2" s="873"/>
      <c r="TTK2" s="873"/>
      <c r="TTL2" s="873"/>
      <c r="TTM2" s="873"/>
      <c r="TTN2" s="873"/>
      <c r="TTO2" s="873"/>
      <c r="TTP2" s="873"/>
      <c r="TTQ2" s="873"/>
      <c r="TTR2" s="873"/>
      <c r="TTS2" s="873"/>
      <c r="TTT2" s="873"/>
      <c r="TTU2" s="873"/>
      <c r="TTV2" s="873"/>
      <c r="TTW2" s="873"/>
      <c r="TTX2" s="873"/>
      <c r="TTY2" s="873"/>
      <c r="TTZ2" s="873"/>
      <c r="TUA2" s="873"/>
      <c r="TUB2" s="873"/>
      <c r="TUC2" s="873"/>
      <c r="TUD2" s="873"/>
      <c r="TUE2" s="873"/>
      <c r="TUF2" s="873"/>
      <c r="TUG2" s="873"/>
      <c r="TUH2" s="873"/>
      <c r="TUI2" s="873"/>
      <c r="TUJ2" s="873"/>
      <c r="TUK2" s="873"/>
      <c r="TUL2" s="873"/>
      <c r="TUM2" s="873"/>
      <c r="TUN2" s="873"/>
      <c r="TUO2" s="873"/>
      <c r="TUP2" s="873"/>
      <c r="TUQ2" s="873"/>
      <c r="TUR2" s="873"/>
      <c r="TUS2" s="873"/>
      <c r="TUT2" s="873"/>
      <c r="TUU2" s="873"/>
      <c r="TUV2" s="873"/>
      <c r="TUW2" s="873"/>
      <c r="TUX2" s="873"/>
      <c r="TUY2" s="873"/>
      <c r="TUZ2" s="873"/>
      <c r="TVA2" s="873"/>
      <c r="TVB2" s="873"/>
      <c r="TVC2" s="873"/>
      <c r="TVD2" s="873"/>
      <c r="TVE2" s="873"/>
      <c r="TVF2" s="873"/>
      <c r="TVG2" s="873"/>
      <c r="TVH2" s="873"/>
      <c r="TVI2" s="873"/>
      <c r="TVJ2" s="873"/>
      <c r="TVK2" s="873"/>
      <c r="TVL2" s="873"/>
      <c r="TVM2" s="873"/>
      <c r="TVN2" s="873"/>
      <c r="TVO2" s="873"/>
      <c r="TVP2" s="873"/>
      <c r="TVQ2" s="873"/>
      <c r="TVR2" s="873"/>
      <c r="TVS2" s="873"/>
      <c r="TVT2" s="873"/>
      <c r="TVU2" s="873"/>
      <c r="TVV2" s="873"/>
      <c r="TVW2" s="873"/>
      <c r="TVX2" s="873"/>
      <c r="TVY2" s="873"/>
      <c r="TVZ2" s="873"/>
      <c r="TWA2" s="873"/>
      <c r="TWB2" s="873"/>
      <c r="TWC2" s="873"/>
      <c r="TWD2" s="873"/>
      <c r="TWE2" s="873"/>
      <c r="TWF2" s="873"/>
      <c r="TWG2" s="873"/>
      <c r="TWH2" s="873"/>
      <c r="TWI2" s="873"/>
      <c r="TWJ2" s="873"/>
      <c r="TWK2" s="873"/>
      <c r="TWL2" s="873"/>
      <c r="TWM2" s="873"/>
      <c r="TWN2" s="873"/>
      <c r="TWO2" s="873"/>
      <c r="TWP2" s="873"/>
      <c r="TWQ2" s="873"/>
      <c r="TWR2" s="873"/>
      <c r="TWS2" s="873"/>
      <c r="TWT2" s="873"/>
      <c r="TWU2" s="873"/>
      <c r="TWV2" s="873"/>
      <c r="TWW2" s="873"/>
      <c r="TWX2" s="873"/>
      <c r="TWY2" s="873"/>
      <c r="TWZ2" s="873"/>
      <c r="TXA2" s="873"/>
      <c r="TXB2" s="873"/>
      <c r="TXC2" s="873"/>
      <c r="TXD2" s="873"/>
      <c r="TXE2" s="873"/>
      <c r="TXF2" s="873"/>
      <c r="TXG2" s="873"/>
      <c r="TXH2" s="873"/>
      <c r="TXI2" s="873"/>
      <c r="TXJ2" s="873"/>
      <c r="TXK2" s="873"/>
      <c r="TXL2" s="873"/>
      <c r="TXM2" s="873"/>
      <c r="TXN2" s="873"/>
      <c r="TXO2" s="873"/>
      <c r="TXP2" s="873"/>
      <c r="TXQ2" s="873"/>
      <c r="TXR2" s="873"/>
      <c r="TXS2" s="873"/>
      <c r="TXT2" s="873"/>
      <c r="TXU2" s="873"/>
      <c r="TXV2" s="873"/>
      <c r="TXW2" s="873"/>
      <c r="TXX2" s="873"/>
      <c r="TXY2" s="873"/>
      <c r="TXZ2" s="873"/>
      <c r="TYA2" s="873"/>
      <c r="TYB2" s="873"/>
      <c r="TYC2" s="873"/>
      <c r="TYD2" s="873"/>
      <c r="TYE2" s="873"/>
      <c r="TYF2" s="873"/>
      <c r="TYG2" s="873"/>
      <c r="TYH2" s="873"/>
      <c r="TYI2" s="873"/>
      <c r="TYJ2" s="873"/>
      <c r="TYK2" s="873"/>
      <c r="TYL2" s="873"/>
      <c r="TYM2" s="873"/>
      <c r="TYN2" s="873"/>
      <c r="TYO2" s="873"/>
      <c r="TYP2" s="873"/>
      <c r="TYQ2" s="873"/>
      <c r="TYR2" s="873"/>
      <c r="TYS2" s="873"/>
      <c r="TYT2" s="873"/>
      <c r="TYU2" s="873"/>
      <c r="TYV2" s="873"/>
      <c r="TYW2" s="873"/>
      <c r="TYX2" s="873"/>
      <c r="TYY2" s="873"/>
      <c r="TYZ2" s="873"/>
      <c r="TZA2" s="873"/>
      <c r="TZB2" s="873"/>
      <c r="TZC2" s="873"/>
      <c r="TZD2" s="873"/>
      <c r="TZE2" s="873"/>
      <c r="TZF2" s="873"/>
      <c r="TZG2" s="873"/>
      <c r="TZH2" s="873"/>
      <c r="TZI2" s="873"/>
      <c r="TZJ2" s="873"/>
      <c r="TZK2" s="873"/>
      <c r="TZL2" s="873"/>
      <c r="TZM2" s="873"/>
      <c r="TZN2" s="873"/>
      <c r="TZO2" s="873"/>
      <c r="TZP2" s="873"/>
      <c r="TZQ2" s="873"/>
      <c r="TZR2" s="873"/>
      <c r="TZS2" s="873"/>
      <c r="TZT2" s="873"/>
      <c r="TZU2" s="873"/>
      <c r="TZV2" s="873"/>
      <c r="TZW2" s="873"/>
      <c r="TZX2" s="873"/>
      <c r="TZY2" s="873"/>
      <c r="TZZ2" s="873"/>
      <c r="UAA2" s="873"/>
      <c r="UAB2" s="873"/>
      <c r="UAC2" s="873"/>
      <c r="UAD2" s="873"/>
      <c r="UAE2" s="873"/>
      <c r="UAF2" s="873"/>
      <c r="UAG2" s="873"/>
      <c r="UAH2" s="873"/>
      <c r="UAI2" s="873"/>
      <c r="UAJ2" s="873"/>
      <c r="UAK2" s="873"/>
      <c r="UAL2" s="873"/>
      <c r="UAM2" s="873"/>
      <c r="UAN2" s="873"/>
      <c r="UAO2" s="873"/>
      <c r="UAP2" s="873"/>
      <c r="UAQ2" s="873"/>
      <c r="UAR2" s="873"/>
      <c r="UAS2" s="873"/>
      <c r="UAT2" s="873"/>
      <c r="UAU2" s="873"/>
      <c r="UAV2" s="873"/>
      <c r="UAW2" s="873"/>
      <c r="UAX2" s="873"/>
      <c r="UAY2" s="873"/>
      <c r="UAZ2" s="873"/>
      <c r="UBA2" s="873"/>
      <c r="UBB2" s="873"/>
      <c r="UBC2" s="873"/>
      <c r="UBD2" s="873"/>
      <c r="UBE2" s="873"/>
      <c r="UBF2" s="873"/>
      <c r="UBG2" s="873"/>
      <c r="UBH2" s="873"/>
      <c r="UBI2" s="873"/>
      <c r="UBJ2" s="873"/>
      <c r="UBK2" s="873"/>
      <c r="UBL2" s="873"/>
      <c r="UBM2" s="873"/>
      <c r="UBN2" s="873"/>
      <c r="UBO2" s="873"/>
      <c r="UBP2" s="873"/>
      <c r="UBQ2" s="873"/>
      <c r="UBR2" s="873"/>
      <c r="UBS2" s="873"/>
      <c r="UBT2" s="873"/>
      <c r="UBU2" s="873"/>
      <c r="UBV2" s="873"/>
      <c r="UBW2" s="873"/>
      <c r="UBX2" s="873"/>
      <c r="UBY2" s="873"/>
      <c r="UBZ2" s="873"/>
      <c r="UCA2" s="873"/>
      <c r="UCB2" s="873"/>
      <c r="UCC2" s="873"/>
      <c r="UCD2" s="873"/>
      <c r="UCE2" s="873"/>
      <c r="UCF2" s="873"/>
      <c r="UCG2" s="873"/>
      <c r="UCH2" s="873"/>
      <c r="UCI2" s="873"/>
      <c r="UCJ2" s="873"/>
      <c r="UCK2" s="873"/>
      <c r="UCL2" s="873"/>
      <c r="UCM2" s="873"/>
      <c r="UCN2" s="873"/>
      <c r="UCO2" s="873"/>
      <c r="UCP2" s="873"/>
      <c r="UCQ2" s="873"/>
      <c r="UCR2" s="873"/>
      <c r="UCS2" s="873"/>
      <c r="UCT2" s="873"/>
      <c r="UCU2" s="873"/>
      <c r="UCV2" s="873"/>
      <c r="UCW2" s="873"/>
      <c r="UCX2" s="873"/>
      <c r="UCY2" s="873"/>
      <c r="UCZ2" s="873"/>
      <c r="UDA2" s="873"/>
      <c r="UDB2" s="873"/>
      <c r="UDC2" s="873"/>
      <c r="UDD2" s="873"/>
      <c r="UDE2" s="873"/>
      <c r="UDF2" s="873"/>
      <c r="UDG2" s="873"/>
      <c r="UDH2" s="873"/>
      <c r="UDI2" s="873"/>
      <c r="UDJ2" s="873"/>
      <c r="UDK2" s="873"/>
      <c r="UDL2" s="873"/>
      <c r="UDM2" s="873"/>
      <c r="UDN2" s="873"/>
      <c r="UDO2" s="873"/>
      <c r="UDP2" s="873"/>
      <c r="UDQ2" s="873"/>
      <c r="UDR2" s="873"/>
      <c r="UDS2" s="873"/>
      <c r="UDT2" s="873"/>
      <c r="UDU2" s="873"/>
      <c r="UDV2" s="873"/>
      <c r="UDW2" s="873"/>
      <c r="UDX2" s="873"/>
      <c r="UDY2" s="873"/>
      <c r="UDZ2" s="873"/>
      <c r="UEA2" s="873"/>
      <c r="UEB2" s="873"/>
      <c r="UEC2" s="873"/>
      <c r="UED2" s="873"/>
      <c r="UEE2" s="873"/>
      <c r="UEF2" s="873"/>
      <c r="UEG2" s="873"/>
      <c r="UEH2" s="873"/>
      <c r="UEI2" s="873"/>
      <c r="UEJ2" s="873"/>
      <c r="UEK2" s="873"/>
      <c r="UEL2" s="873"/>
      <c r="UEM2" s="873"/>
      <c r="UEN2" s="873"/>
      <c r="UEO2" s="873"/>
      <c r="UEP2" s="873"/>
      <c r="UEQ2" s="873"/>
      <c r="UER2" s="873"/>
      <c r="UES2" s="873"/>
      <c r="UET2" s="873"/>
      <c r="UEU2" s="873"/>
      <c r="UEV2" s="873"/>
      <c r="UEW2" s="873"/>
      <c r="UEX2" s="873"/>
      <c r="UEY2" s="873"/>
      <c r="UEZ2" s="873"/>
      <c r="UFA2" s="873"/>
      <c r="UFB2" s="873"/>
      <c r="UFC2" s="873"/>
      <c r="UFD2" s="873"/>
      <c r="UFE2" s="873"/>
      <c r="UFF2" s="873"/>
      <c r="UFG2" s="873"/>
      <c r="UFH2" s="873"/>
      <c r="UFI2" s="873"/>
      <c r="UFJ2" s="873"/>
      <c r="UFK2" s="873"/>
      <c r="UFL2" s="873"/>
      <c r="UFM2" s="873"/>
      <c r="UFN2" s="873"/>
      <c r="UFO2" s="873"/>
      <c r="UFP2" s="873"/>
      <c r="UFQ2" s="873"/>
      <c r="UFR2" s="873"/>
      <c r="UFS2" s="873"/>
      <c r="UFT2" s="873"/>
      <c r="UFU2" s="873"/>
      <c r="UFV2" s="873"/>
      <c r="UFW2" s="873"/>
      <c r="UFX2" s="873"/>
      <c r="UFY2" s="873"/>
      <c r="UFZ2" s="873"/>
      <c r="UGA2" s="873"/>
      <c r="UGB2" s="873"/>
      <c r="UGC2" s="873"/>
      <c r="UGD2" s="873"/>
      <c r="UGE2" s="873"/>
      <c r="UGF2" s="873"/>
      <c r="UGG2" s="873"/>
      <c r="UGH2" s="873"/>
      <c r="UGI2" s="873"/>
      <c r="UGJ2" s="873"/>
      <c r="UGK2" s="873"/>
      <c r="UGL2" s="873"/>
      <c r="UGM2" s="873"/>
      <c r="UGN2" s="873"/>
      <c r="UGO2" s="873"/>
      <c r="UGP2" s="873"/>
      <c r="UGQ2" s="873"/>
      <c r="UGR2" s="873"/>
      <c r="UGS2" s="873"/>
      <c r="UGT2" s="873"/>
      <c r="UGU2" s="873"/>
      <c r="UGV2" s="873"/>
      <c r="UGW2" s="873"/>
      <c r="UGX2" s="873"/>
      <c r="UGY2" s="873"/>
      <c r="UGZ2" s="873"/>
      <c r="UHA2" s="873"/>
      <c r="UHB2" s="873"/>
      <c r="UHC2" s="873"/>
      <c r="UHD2" s="873"/>
      <c r="UHE2" s="873"/>
      <c r="UHF2" s="873"/>
      <c r="UHG2" s="873"/>
      <c r="UHH2" s="873"/>
      <c r="UHI2" s="873"/>
      <c r="UHJ2" s="873"/>
      <c r="UHK2" s="873"/>
      <c r="UHL2" s="873"/>
      <c r="UHM2" s="873"/>
      <c r="UHN2" s="873"/>
      <c r="UHO2" s="873"/>
      <c r="UHP2" s="873"/>
      <c r="UHQ2" s="873"/>
      <c r="UHR2" s="873"/>
      <c r="UHS2" s="873"/>
      <c r="UHT2" s="873"/>
      <c r="UHU2" s="873"/>
      <c r="UHV2" s="873"/>
      <c r="UHW2" s="873"/>
      <c r="UHX2" s="873"/>
      <c r="UHY2" s="873"/>
      <c r="UHZ2" s="873"/>
      <c r="UIA2" s="873"/>
      <c r="UIB2" s="873"/>
      <c r="UIC2" s="873"/>
      <c r="UID2" s="873"/>
      <c r="UIE2" s="873"/>
      <c r="UIF2" s="873"/>
      <c r="UIG2" s="873"/>
      <c r="UIH2" s="873"/>
      <c r="UII2" s="873"/>
      <c r="UIJ2" s="873"/>
      <c r="UIK2" s="873"/>
      <c r="UIL2" s="873"/>
      <c r="UIM2" s="873"/>
      <c r="UIN2" s="873"/>
      <c r="UIO2" s="873"/>
      <c r="UIP2" s="873"/>
      <c r="UIQ2" s="873"/>
      <c r="UIR2" s="873"/>
      <c r="UIS2" s="873"/>
      <c r="UIT2" s="873"/>
      <c r="UIU2" s="873"/>
      <c r="UIV2" s="873"/>
      <c r="UIW2" s="873"/>
      <c r="UIX2" s="873"/>
      <c r="UIY2" s="873"/>
      <c r="UIZ2" s="873"/>
      <c r="UJA2" s="873"/>
      <c r="UJB2" s="873"/>
      <c r="UJC2" s="873"/>
      <c r="UJD2" s="873"/>
      <c r="UJE2" s="873"/>
      <c r="UJF2" s="873"/>
      <c r="UJG2" s="873"/>
      <c r="UJH2" s="873"/>
      <c r="UJI2" s="873"/>
      <c r="UJJ2" s="873"/>
      <c r="UJK2" s="873"/>
      <c r="UJL2" s="873"/>
      <c r="UJM2" s="873"/>
      <c r="UJN2" s="873"/>
      <c r="UJO2" s="873"/>
      <c r="UJP2" s="873"/>
      <c r="UJQ2" s="873"/>
      <c r="UJR2" s="873"/>
      <c r="UJS2" s="873"/>
      <c r="UJT2" s="873"/>
      <c r="UJU2" s="873"/>
      <c r="UJV2" s="873"/>
      <c r="UJW2" s="873"/>
      <c r="UJX2" s="873"/>
      <c r="UJY2" s="873"/>
      <c r="UJZ2" s="873"/>
      <c r="UKA2" s="873"/>
      <c r="UKB2" s="873"/>
      <c r="UKC2" s="873"/>
      <c r="UKD2" s="873"/>
      <c r="UKE2" s="873"/>
      <c r="UKF2" s="873"/>
      <c r="UKG2" s="873"/>
      <c r="UKH2" s="873"/>
      <c r="UKI2" s="873"/>
      <c r="UKJ2" s="873"/>
      <c r="UKK2" s="873"/>
      <c r="UKL2" s="873"/>
      <c r="UKM2" s="873"/>
      <c r="UKN2" s="873"/>
      <c r="UKO2" s="873"/>
      <c r="UKP2" s="873"/>
      <c r="UKQ2" s="873"/>
      <c r="UKR2" s="873"/>
      <c r="UKS2" s="873"/>
      <c r="UKT2" s="873"/>
      <c r="UKU2" s="873"/>
      <c r="UKV2" s="873"/>
      <c r="UKW2" s="873"/>
      <c r="UKX2" s="873"/>
      <c r="UKY2" s="873"/>
      <c r="UKZ2" s="873"/>
      <c r="ULA2" s="873"/>
      <c r="ULB2" s="873"/>
      <c r="ULC2" s="873"/>
      <c r="ULD2" s="873"/>
      <c r="ULE2" s="873"/>
      <c r="ULF2" s="873"/>
      <c r="ULG2" s="873"/>
      <c r="ULH2" s="873"/>
      <c r="ULI2" s="873"/>
      <c r="ULJ2" s="873"/>
      <c r="ULK2" s="873"/>
      <c r="ULL2" s="873"/>
      <c r="ULM2" s="873"/>
      <c r="ULN2" s="873"/>
      <c r="ULO2" s="873"/>
      <c r="ULP2" s="873"/>
      <c r="ULQ2" s="873"/>
      <c r="ULR2" s="873"/>
      <c r="ULS2" s="873"/>
      <c r="ULT2" s="873"/>
      <c r="ULU2" s="873"/>
      <c r="ULV2" s="873"/>
      <c r="ULW2" s="873"/>
      <c r="ULX2" s="873"/>
      <c r="ULY2" s="873"/>
      <c r="ULZ2" s="873"/>
      <c r="UMA2" s="873"/>
      <c r="UMB2" s="873"/>
      <c r="UMC2" s="873"/>
      <c r="UMD2" s="873"/>
      <c r="UME2" s="873"/>
      <c r="UMF2" s="873"/>
      <c r="UMG2" s="873"/>
      <c r="UMH2" s="873"/>
      <c r="UMI2" s="873"/>
      <c r="UMJ2" s="873"/>
      <c r="UMK2" s="873"/>
      <c r="UML2" s="873"/>
      <c r="UMM2" s="873"/>
      <c r="UMN2" s="873"/>
      <c r="UMO2" s="873"/>
      <c r="UMP2" s="873"/>
      <c r="UMQ2" s="873"/>
      <c r="UMR2" s="873"/>
      <c r="UMS2" s="873"/>
      <c r="UMT2" s="873"/>
      <c r="UMU2" s="873"/>
      <c r="UMV2" s="873"/>
      <c r="UMW2" s="873"/>
      <c r="UMX2" s="873"/>
      <c r="UMY2" s="873"/>
      <c r="UMZ2" s="873"/>
      <c r="UNA2" s="873"/>
      <c r="UNB2" s="873"/>
      <c r="UNC2" s="873"/>
      <c r="UND2" s="873"/>
      <c r="UNE2" s="873"/>
      <c r="UNF2" s="873"/>
      <c r="UNG2" s="873"/>
      <c r="UNH2" s="873"/>
      <c r="UNI2" s="873"/>
      <c r="UNJ2" s="873"/>
      <c r="UNK2" s="873"/>
      <c r="UNL2" s="873"/>
      <c r="UNM2" s="873"/>
      <c r="UNN2" s="873"/>
      <c r="UNO2" s="873"/>
      <c r="UNP2" s="873"/>
      <c r="UNQ2" s="873"/>
      <c r="UNR2" s="873"/>
      <c r="UNS2" s="873"/>
      <c r="UNT2" s="873"/>
      <c r="UNU2" s="873"/>
      <c r="UNV2" s="873"/>
      <c r="UNW2" s="873"/>
      <c r="UNX2" s="873"/>
      <c r="UNY2" s="873"/>
      <c r="UNZ2" s="873"/>
      <c r="UOA2" s="873"/>
      <c r="UOB2" s="873"/>
      <c r="UOC2" s="873"/>
      <c r="UOD2" s="873"/>
      <c r="UOE2" s="873"/>
      <c r="UOF2" s="873"/>
      <c r="UOG2" s="873"/>
      <c r="UOH2" s="873"/>
      <c r="UOI2" s="873"/>
      <c r="UOJ2" s="873"/>
      <c r="UOK2" s="873"/>
      <c r="UOL2" s="873"/>
      <c r="UOM2" s="873"/>
      <c r="UON2" s="873"/>
      <c r="UOO2" s="873"/>
      <c r="UOP2" s="873"/>
      <c r="UOQ2" s="873"/>
      <c r="UOR2" s="873"/>
      <c r="UOS2" s="873"/>
      <c r="UOT2" s="873"/>
      <c r="UOU2" s="873"/>
      <c r="UOV2" s="873"/>
      <c r="UOW2" s="873"/>
      <c r="UOX2" s="873"/>
      <c r="UOY2" s="873"/>
      <c r="UOZ2" s="873"/>
      <c r="UPA2" s="873"/>
      <c r="UPB2" s="873"/>
      <c r="UPC2" s="873"/>
      <c r="UPD2" s="873"/>
      <c r="UPE2" s="873"/>
      <c r="UPF2" s="873"/>
      <c r="UPG2" s="873"/>
      <c r="UPH2" s="873"/>
      <c r="UPI2" s="873"/>
      <c r="UPJ2" s="873"/>
      <c r="UPK2" s="873"/>
      <c r="UPL2" s="873"/>
      <c r="UPM2" s="873"/>
      <c r="UPN2" s="873"/>
      <c r="UPO2" s="873"/>
      <c r="UPP2" s="873"/>
      <c r="UPQ2" s="873"/>
      <c r="UPR2" s="873"/>
      <c r="UPS2" s="873"/>
      <c r="UPT2" s="873"/>
      <c r="UPU2" s="873"/>
      <c r="UPV2" s="873"/>
      <c r="UPW2" s="873"/>
      <c r="UPX2" s="873"/>
      <c r="UPY2" s="873"/>
      <c r="UPZ2" s="873"/>
      <c r="UQA2" s="873"/>
      <c r="UQB2" s="873"/>
      <c r="UQC2" s="873"/>
      <c r="UQD2" s="873"/>
      <c r="UQE2" s="873"/>
      <c r="UQF2" s="873"/>
      <c r="UQG2" s="873"/>
      <c r="UQH2" s="873"/>
      <c r="UQI2" s="873"/>
      <c r="UQJ2" s="873"/>
      <c r="UQK2" s="873"/>
      <c r="UQL2" s="873"/>
      <c r="UQM2" s="873"/>
      <c r="UQN2" s="873"/>
      <c r="UQO2" s="873"/>
      <c r="UQP2" s="873"/>
      <c r="UQQ2" s="873"/>
      <c r="UQR2" s="873"/>
      <c r="UQS2" s="873"/>
      <c r="UQT2" s="873"/>
      <c r="UQU2" s="873"/>
      <c r="UQV2" s="873"/>
      <c r="UQW2" s="873"/>
      <c r="UQX2" s="873"/>
      <c r="UQY2" s="873"/>
      <c r="UQZ2" s="873"/>
      <c r="URA2" s="873"/>
      <c r="URB2" s="873"/>
      <c r="URC2" s="873"/>
      <c r="URD2" s="873"/>
      <c r="URE2" s="873"/>
      <c r="URF2" s="873"/>
      <c r="URG2" s="873"/>
      <c r="URH2" s="873"/>
      <c r="URI2" s="873"/>
      <c r="URJ2" s="873"/>
      <c r="URK2" s="873"/>
      <c r="URL2" s="873"/>
      <c r="URM2" s="873"/>
      <c r="URN2" s="873"/>
      <c r="URO2" s="873"/>
      <c r="URP2" s="873"/>
      <c r="URQ2" s="873"/>
      <c r="URR2" s="873"/>
      <c r="URS2" s="873"/>
      <c r="URT2" s="873"/>
      <c r="URU2" s="873"/>
      <c r="URV2" s="873"/>
      <c r="URW2" s="873"/>
      <c r="URX2" s="873"/>
      <c r="URY2" s="873"/>
      <c r="URZ2" s="873"/>
      <c r="USA2" s="873"/>
      <c r="USB2" s="873"/>
      <c r="USC2" s="873"/>
      <c r="USD2" s="873"/>
      <c r="USE2" s="873"/>
      <c r="USF2" s="873"/>
      <c r="USG2" s="873"/>
      <c r="USH2" s="873"/>
      <c r="USI2" s="873"/>
      <c r="USJ2" s="873"/>
      <c r="USK2" s="873"/>
      <c r="USL2" s="873"/>
      <c r="USM2" s="873"/>
      <c r="USN2" s="873"/>
      <c r="USO2" s="873"/>
      <c r="USP2" s="873"/>
      <c r="USQ2" s="873"/>
      <c r="USR2" s="873"/>
      <c r="USS2" s="873"/>
      <c r="UST2" s="873"/>
      <c r="USU2" s="873"/>
      <c r="USV2" s="873"/>
      <c r="USW2" s="873"/>
      <c r="USX2" s="873"/>
      <c r="USY2" s="873"/>
      <c r="USZ2" s="873"/>
      <c r="UTA2" s="873"/>
      <c r="UTB2" s="873"/>
      <c r="UTC2" s="873"/>
      <c r="UTD2" s="873"/>
      <c r="UTE2" s="873"/>
      <c r="UTF2" s="873"/>
      <c r="UTG2" s="873"/>
      <c r="UTH2" s="873"/>
      <c r="UTI2" s="873"/>
      <c r="UTJ2" s="873"/>
      <c r="UTK2" s="873"/>
      <c r="UTL2" s="873"/>
      <c r="UTM2" s="873"/>
      <c r="UTN2" s="873"/>
      <c r="UTO2" s="873"/>
      <c r="UTP2" s="873"/>
      <c r="UTQ2" s="873"/>
      <c r="UTR2" s="873"/>
      <c r="UTS2" s="873"/>
      <c r="UTT2" s="873"/>
      <c r="UTU2" s="873"/>
      <c r="UTV2" s="873"/>
      <c r="UTW2" s="873"/>
      <c r="UTX2" s="873"/>
      <c r="UTY2" s="873"/>
      <c r="UTZ2" s="873"/>
      <c r="UUA2" s="873"/>
      <c r="UUB2" s="873"/>
      <c r="UUC2" s="873"/>
      <c r="UUD2" s="873"/>
      <c r="UUE2" s="873"/>
      <c r="UUF2" s="873"/>
      <c r="UUG2" s="873"/>
      <c r="UUH2" s="873"/>
      <c r="UUI2" s="873"/>
      <c r="UUJ2" s="873"/>
      <c r="UUK2" s="873"/>
      <c r="UUL2" s="873"/>
      <c r="UUM2" s="873"/>
      <c r="UUN2" s="873"/>
      <c r="UUO2" s="873"/>
      <c r="UUP2" s="873"/>
      <c r="UUQ2" s="873"/>
      <c r="UUR2" s="873"/>
      <c r="UUS2" s="873"/>
      <c r="UUT2" s="873"/>
      <c r="UUU2" s="873"/>
      <c r="UUV2" s="873"/>
      <c r="UUW2" s="873"/>
      <c r="UUX2" s="873"/>
      <c r="UUY2" s="873"/>
      <c r="UUZ2" s="873"/>
      <c r="UVA2" s="873"/>
      <c r="UVB2" s="873"/>
      <c r="UVC2" s="873"/>
      <c r="UVD2" s="873"/>
      <c r="UVE2" s="873"/>
      <c r="UVF2" s="873"/>
      <c r="UVG2" s="873"/>
      <c r="UVH2" s="873"/>
      <c r="UVI2" s="873"/>
      <c r="UVJ2" s="873"/>
      <c r="UVK2" s="873"/>
      <c r="UVL2" s="873"/>
      <c r="UVM2" s="873"/>
      <c r="UVN2" s="873"/>
      <c r="UVO2" s="873"/>
      <c r="UVP2" s="873"/>
      <c r="UVQ2" s="873"/>
      <c r="UVR2" s="873"/>
      <c r="UVS2" s="873"/>
      <c r="UVT2" s="873"/>
      <c r="UVU2" s="873"/>
      <c r="UVV2" s="873"/>
      <c r="UVW2" s="873"/>
      <c r="UVX2" s="873"/>
      <c r="UVY2" s="873"/>
      <c r="UVZ2" s="873"/>
      <c r="UWA2" s="873"/>
      <c r="UWB2" s="873"/>
      <c r="UWC2" s="873"/>
      <c r="UWD2" s="873"/>
      <c r="UWE2" s="873"/>
      <c r="UWF2" s="873"/>
      <c r="UWG2" s="873"/>
      <c r="UWH2" s="873"/>
      <c r="UWI2" s="873"/>
      <c r="UWJ2" s="873"/>
      <c r="UWK2" s="873"/>
      <c r="UWL2" s="873"/>
      <c r="UWM2" s="873"/>
      <c r="UWN2" s="873"/>
      <c r="UWO2" s="873"/>
      <c r="UWP2" s="873"/>
      <c r="UWQ2" s="873"/>
      <c r="UWR2" s="873"/>
      <c r="UWS2" s="873"/>
      <c r="UWT2" s="873"/>
      <c r="UWU2" s="873"/>
      <c r="UWV2" s="873"/>
      <c r="UWW2" s="873"/>
      <c r="UWX2" s="873"/>
      <c r="UWY2" s="873"/>
      <c r="UWZ2" s="873"/>
      <c r="UXA2" s="873"/>
      <c r="UXB2" s="873"/>
      <c r="UXC2" s="873"/>
      <c r="UXD2" s="873"/>
      <c r="UXE2" s="873"/>
      <c r="UXF2" s="873"/>
      <c r="UXG2" s="873"/>
      <c r="UXH2" s="873"/>
      <c r="UXI2" s="873"/>
      <c r="UXJ2" s="873"/>
      <c r="UXK2" s="873"/>
      <c r="UXL2" s="873"/>
      <c r="UXM2" s="873"/>
      <c r="UXN2" s="873"/>
      <c r="UXO2" s="873"/>
      <c r="UXP2" s="873"/>
      <c r="UXQ2" s="873"/>
      <c r="UXR2" s="873"/>
      <c r="UXS2" s="873"/>
      <c r="UXT2" s="873"/>
      <c r="UXU2" s="873"/>
      <c r="UXV2" s="873"/>
      <c r="UXW2" s="873"/>
      <c r="UXX2" s="873"/>
      <c r="UXY2" s="873"/>
      <c r="UXZ2" s="873"/>
      <c r="UYA2" s="873"/>
      <c r="UYB2" s="873"/>
      <c r="UYC2" s="873"/>
      <c r="UYD2" s="873"/>
      <c r="UYE2" s="873"/>
      <c r="UYF2" s="873"/>
      <c r="UYG2" s="873"/>
      <c r="UYH2" s="873"/>
      <c r="UYI2" s="873"/>
      <c r="UYJ2" s="873"/>
      <c r="UYK2" s="873"/>
      <c r="UYL2" s="873"/>
      <c r="UYM2" s="873"/>
      <c r="UYN2" s="873"/>
      <c r="UYO2" s="873"/>
      <c r="UYP2" s="873"/>
      <c r="UYQ2" s="873"/>
      <c r="UYR2" s="873"/>
      <c r="UYS2" s="873"/>
      <c r="UYT2" s="873"/>
      <c r="UYU2" s="873"/>
      <c r="UYV2" s="873"/>
      <c r="UYW2" s="873"/>
      <c r="UYX2" s="873"/>
      <c r="UYY2" s="873"/>
      <c r="UYZ2" s="873"/>
      <c r="UZA2" s="873"/>
      <c r="UZB2" s="873"/>
      <c r="UZC2" s="873"/>
      <c r="UZD2" s="873"/>
      <c r="UZE2" s="873"/>
      <c r="UZF2" s="873"/>
      <c r="UZG2" s="873"/>
      <c r="UZH2" s="873"/>
      <c r="UZI2" s="873"/>
      <c r="UZJ2" s="873"/>
      <c r="UZK2" s="873"/>
      <c r="UZL2" s="873"/>
      <c r="UZM2" s="873"/>
      <c r="UZN2" s="873"/>
      <c r="UZO2" s="873"/>
      <c r="UZP2" s="873"/>
      <c r="UZQ2" s="873"/>
      <c r="UZR2" s="873"/>
      <c r="UZS2" s="873"/>
      <c r="UZT2" s="873"/>
      <c r="UZU2" s="873"/>
      <c r="UZV2" s="873"/>
      <c r="UZW2" s="873"/>
      <c r="UZX2" s="873"/>
      <c r="UZY2" s="873"/>
      <c r="UZZ2" s="873"/>
      <c r="VAA2" s="873"/>
      <c r="VAB2" s="873"/>
      <c r="VAC2" s="873"/>
      <c r="VAD2" s="873"/>
      <c r="VAE2" s="873"/>
      <c r="VAF2" s="873"/>
      <c r="VAG2" s="873"/>
      <c r="VAH2" s="873"/>
      <c r="VAI2" s="873"/>
      <c r="VAJ2" s="873"/>
      <c r="VAK2" s="873"/>
      <c r="VAL2" s="873"/>
      <c r="VAM2" s="873"/>
      <c r="VAN2" s="873"/>
      <c r="VAO2" s="873"/>
      <c r="VAP2" s="873"/>
      <c r="VAQ2" s="873"/>
      <c r="VAR2" s="873"/>
      <c r="VAS2" s="873"/>
      <c r="VAT2" s="873"/>
      <c r="VAU2" s="873"/>
      <c r="VAV2" s="873"/>
      <c r="VAW2" s="873"/>
      <c r="VAX2" s="873"/>
      <c r="VAY2" s="873"/>
      <c r="VAZ2" s="873"/>
      <c r="VBA2" s="873"/>
      <c r="VBB2" s="873"/>
      <c r="VBC2" s="873"/>
      <c r="VBD2" s="873"/>
      <c r="VBE2" s="873"/>
      <c r="VBF2" s="873"/>
      <c r="VBG2" s="873"/>
      <c r="VBH2" s="873"/>
      <c r="VBI2" s="873"/>
      <c r="VBJ2" s="873"/>
      <c r="VBK2" s="873"/>
      <c r="VBL2" s="873"/>
      <c r="VBM2" s="873"/>
      <c r="VBN2" s="873"/>
      <c r="VBO2" s="873"/>
      <c r="VBP2" s="873"/>
      <c r="VBQ2" s="873"/>
      <c r="VBR2" s="873"/>
      <c r="VBS2" s="873"/>
      <c r="VBT2" s="873"/>
      <c r="VBU2" s="873"/>
      <c r="VBV2" s="873"/>
      <c r="VBW2" s="873"/>
      <c r="VBX2" s="873"/>
      <c r="VBY2" s="873"/>
      <c r="VBZ2" s="873"/>
      <c r="VCA2" s="873"/>
      <c r="VCB2" s="873"/>
      <c r="VCC2" s="873"/>
      <c r="VCD2" s="873"/>
      <c r="VCE2" s="873"/>
      <c r="VCF2" s="873"/>
      <c r="VCG2" s="873"/>
      <c r="VCH2" s="873"/>
      <c r="VCI2" s="873"/>
      <c r="VCJ2" s="873"/>
      <c r="VCK2" s="873"/>
      <c r="VCL2" s="873"/>
      <c r="VCM2" s="873"/>
      <c r="VCN2" s="873"/>
      <c r="VCO2" s="873"/>
      <c r="VCP2" s="873"/>
      <c r="VCQ2" s="873"/>
      <c r="VCR2" s="873"/>
      <c r="VCS2" s="873"/>
      <c r="VCT2" s="873"/>
      <c r="VCU2" s="873"/>
      <c r="VCV2" s="873"/>
      <c r="VCW2" s="873"/>
      <c r="VCX2" s="873"/>
      <c r="VCY2" s="873"/>
      <c r="VCZ2" s="873"/>
      <c r="VDA2" s="873"/>
      <c r="VDB2" s="873"/>
      <c r="VDC2" s="873"/>
      <c r="VDD2" s="873"/>
      <c r="VDE2" s="873"/>
      <c r="VDF2" s="873"/>
      <c r="VDG2" s="873"/>
      <c r="VDH2" s="873"/>
      <c r="VDI2" s="873"/>
      <c r="VDJ2" s="873"/>
      <c r="VDK2" s="873"/>
      <c r="VDL2" s="873"/>
      <c r="VDM2" s="873"/>
      <c r="VDN2" s="873"/>
      <c r="VDO2" s="873"/>
      <c r="VDP2" s="873"/>
      <c r="VDQ2" s="873"/>
      <c r="VDR2" s="873"/>
      <c r="VDS2" s="873"/>
      <c r="VDT2" s="873"/>
      <c r="VDU2" s="873"/>
      <c r="VDV2" s="873"/>
      <c r="VDW2" s="873"/>
      <c r="VDX2" s="873"/>
      <c r="VDY2" s="873"/>
      <c r="VDZ2" s="873"/>
      <c r="VEA2" s="873"/>
      <c r="VEB2" s="873"/>
      <c r="VEC2" s="873"/>
      <c r="VED2" s="873"/>
      <c r="VEE2" s="873"/>
      <c r="VEF2" s="873"/>
      <c r="VEG2" s="873"/>
      <c r="VEH2" s="873"/>
      <c r="VEI2" s="873"/>
      <c r="VEJ2" s="873"/>
      <c r="VEK2" s="873"/>
      <c r="VEL2" s="873"/>
      <c r="VEM2" s="873"/>
      <c r="VEN2" s="873"/>
      <c r="VEO2" s="873"/>
      <c r="VEP2" s="873"/>
      <c r="VEQ2" s="873"/>
      <c r="VER2" s="873"/>
      <c r="VES2" s="873"/>
      <c r="VET2" s="873"/>
      <c r="VEU2" s="873"/>
      <c r="VEV2" s="873"/>
      <c r="VEW2" s="873"/>
      <c r="VEX2" s="873"/>
      <c r="VEY2" s="873"/>
      <c r="VEZ2" s="873"/>
      <c r="VFA2" s="873"/>
      <c r="VFB2" s="873"/>
      <c r="VFC2" s="873"/>
      <c r="VFD2" s="873"/>
      <c r="VFE2" s="873"/>
      <c r="VFF2" s="873"/>
      <c r="VFG2" s="873"/>
      <c r="VFH2" s="873"/>
      <c r="VFI2" s="873"/>
      <c r="VFJ2" s="873"/>
      <c r="VFK2" s="873"/>
      <c r="VFL2" s="873"/>
      <c r="VFM2" s="873"/>
      <c r="VFN2" s="873"/>
      <c r="VFO2" s="873"/>
      <c r="VFP2" s="873"/>
      <c r="VFQ2" s="873"/>
      <c r="VFR2" s="873"/>
      <c r="VFS2" s="873"/>
      <c r="VFT2" s="873"/>
      <c r="VFU2" s="873"/>
      <c r="VFV2" s="873"/>
      <c r="VFW2" s="873"/>
      <c r="VFX2" s="873"/>
      <c r="VFY2" s="873"/>
      <c r="VFZ2" s="873"/>
      <c r="VGA2" s="873"/>
      <c r="VGB2" s="873"/>
      <c r="VGC2" s="873"/>
      <c r="VGD2" s="873"/>
      <c r="VGE2" s="873"/>
      <c r="VGF2" s="873"/>
      <c r="VGG2" s="873"/>
      <c r="VGH2" s="873"/>
      <c r="VGI2" s="873"/>
      <c r="VGJ2" s="873"/>
      <c r="VGK2" s="873"/>
      <c r="VGL2" s="873"/>
      <c r="VGM2" s="873"/>
      <c r="VGN2" s="873"/>
      <c r="VGO2" s="873"/>
      <c r="VGP2" s="873"/>
      <c r="VGQ2" s="873"/>
      <c r="VGR2" s="873"/>
      <c r="VGS2" s="873"/>
      <c r="VGT2" s="873"/>
      <c r="VGU2" s="873"/>
      <c r="VGV2" s="873"/>
      <c r="VGW2" s="873"/>
      <c r="VGX2" s="873"/>
      <c r="VGY2" s="873"/>
      <c r="VGZ2" s="873"/>
      <c r="VHA2" s="873"/>
      <c r="VHB2" s="873"/>
      <c r="VHC2" s="873"/>
      <c r="VHD2" s="873"/>
      <c r="VHE2" s="873"/>
      <c r="VHF2" s="873"/>
      <c r="VHG2" s="873"/>
      <c r="VHH2" s="873"/>
      <c r="VHI2" s="873"/>
      <c r="VHJ2" s="873"/>
      <c r="VHK2" s="873"/>
      <c r="VHL2" s="873"/>
      <c r="VHM2" s="873"/>
      <c r="VHN2" s="873"/>
      <c r="VHO2" s="873"/>
      <c r="VHP2" s="873"/>
      <c r="VHQ2" s="873"/>
      <c r="VHR2" s="873"/>
      <c r="VHS2" s="873"/>
      <c r="VHT2" s="873"/>
      <c r="VHU2" s="873"/>
      <c r="VHV2" s="873"/>
      <c r="VHW2" s="873"/>
      <c r="VHX2" s="873"/>
      <c r="VHY2" s="873"/>
      <c r="VHZ2" s="873"/>
      <c r="VIA2" s="873"/>
      <c r="VIB2" s="873"/>
      <c r="VIC2" s="873"/>
      <c r="VID2" s="873"/>
      <c r="VIE2" s="873"/>
      <c r="VIF2" s="873"/>
      <c r="VIG2" s="873"/>
      <c r="VIH2" s="873"/>
      <c r="VII2" s="873"/>
      <c r="VIJ2" s="873"/>
      <c r="VIK2" s="873"/>
      <c r="VIL2" s="873"/>
      <c r="VIM2" s="873"/>
      <c r="VIN2" s="873"/>
      <c r="VIO2" s="873"/>
      <c r="VIP2" s="873"/>
      <c r="VIQ2" s="873"/>
      <c r="VIR2" s="873"/>
      <c r="VIS2" s="873"/>
      <c r="VIT2" s="873"/>
      <c r="VIU2" s="873"/>
      <c r="VIV2" s="873"/>
      <c r="VIW2" s="873"/>
      <c r="VIX2" s="873"/>
      <c r="VIY2" s="873"/>
      <c r="VIZ2" s="873"/>
      <c r="VJA2" s="873"/>
      <c r="VJB2" s="873"/>
      <c r="VJC2" s="873"/>
      <c r="VJD2" s="873"/>
      <c r="VJE2" s="873"/>
      <c r="VJF2" s="873"/>
      <c r="VJG2" s="873"/>
      <c r="VJH2" s="873"/>
      <c r="VJI2" s="873"/>
      <c r="VJJ2" s="873"/>
      <c r="VJK2" s="873"/>
      <c r="VJL2" s="873"/>
      <c r="VJM2" s="873"/>
      <c r="VJN2" s="873"/>
      <c r="VJO2" s="873"/>
      <c r="VJP2" s="873"/>
      <c r="VJQ2" s="873"/>
      <c r="VJR2" s="873"/>
      <c r="VJS2" s="873"/>
      <c r="VJT2" s="873"/>
      <c r="VJU2" s="873"/>
      <c r="VJV2" s="873"/>
      <c r="VJW2" s="873"/>
      <c r="VJX2" s="873"/>
      <c r="VJY2" s="873"/>
      <c r="VJZ2" s="873"/>
      <c r="VKA2" s="873"/>
      <c r="VKB2" s="873"/>
      <c r="VKC2" s="873"/>
      <c r="VKD2" s="873"/>
      <c r="VKE2" s="873"/>
      <c r="VKF2" s="873"/>
      <c r="VKG2" s="873"/>
      <c r="VKH2" s="873"/>
      <c r="VKI2" s="873"/>
      <c r="VKJ2" s="873"/>
      <c r="VKK2" s="873"/>
      <c r="VKL2" s="873"/>
      <c r="VKM2" s="873"/>
      <c r="VKN2" s="873"/>
      <c r="VKO2" s="873"/>
      <c r="VKP2" s="873"/>
      <c r="VKQ2" s="873"/>
      <c r="VKR2" s="873"/>
      <c r="VKS2" s="873"/>
      <c r="VKT2" s="873"/>
      <c r="VKU2" s="873"/>
      <c r="VKV2" s="873"/>
      <c r="VKW2" s="873"/>
      <c r="VKX2" s="873"/>
      <c r="VKY2" s="873"/>
      <c r="VKZ2" s="873"/>
      <c r="VLA2" s="873"/>
      <c r="VLB2" s="873"/>
      <c r="VLC2" s="873"/>
      <c r="VLD2" s="873"/>
      <c r="VLE2" s="873"/>
      <c r="VLF2" s="873"/>
      <c r="VLG2" s="873"/>
      <c r="VLH2" s="873"/>
      <c r="VLI2" s="873"/>
      <c r="VLJ2" s="873"/>
      <c r="VLK2" s="873"/>
      <c r="VLL2" s="873"/>
      <c r="VLM2" s="873"/>
      <c r="VLN2" s="873"/>
      <c r="VLO2" s="873"/>
      <c r="VLP2" s="873"/>
      <c r="VLQ2" s="873"/>
      <c r="VLR2" s="873"/>
      <c r="VLS2" s="873"/>
      <c r="VLT2" s="873"/>
      <c r="VLU2" s="873"/>
      <c r="VLV2" s="873"/>
      <c r="VLW2" s="873"/>
      <c r="VLX2" s="873"/>
      <c r="VLY2" s="873"/>
      <c r="VLZ2" s="873"/>
      <c r="VMA2" s="873"/>
      <c r="VMB2" s="873"/>
      <c r="VMC2" s="873"/>
      <c r="VMD2" s="873"/>
      <c r="VME2" s="873"/>
      <c r="VMF2" s="873"/>
      <c r="VMG2" s="873"/>
      <c r="VMH2" s="873"/>
      <c r="VMI2" s="873"/>
      <c r="VMJ2" s="873"/>
      <c r="VMK2" s="873"/>
      <c r="VML2" s="873"/>
      <c r="VMM2" s="873"/>
      <c r="VMN2" s="873"/>
      <c r="VMO2" s="873"/>
      <c r="VMP2" s="873"/>
      <c r="VMQ2" s="873"/>
      <c r="VMR2" s="873"/>
      <c r="VMS2" s="873"/>
      <c r="VMT2" s="873"/>
      <c r="VMU2" s="873"/>
      <c r="VMV2" s="873"/>
      <c r="VMW2" s="873"/>
      <c r="VMX2" s="873"/>
      <c r="VMY2" s="873"/>
      <c r="VMZ2" s="873"/>
      <c r="VNA2" s="873"/>
      <c r="VNB2" s="873"/>
      <c r="VNC2" s="873"/>
      <c r="VND2" s="873"/>
      <c r="VNE2" s="873"/>
      <c r="VNF2" s="873"/>
      <c r="VNG2" s="873"/>
      <c r="VNH2" s="873"/>
      <c r="VNI2" s="873"/>
      <c r="VNJ2" s="873"/>
      <c r="VNK2" s="873"/>
      <c r="VNL2" s="873"/>
      <c r="VNM2" s="873"/>
      <c r="VNN2" s="873"/>
      <c r="VNO2" s="873"/>
      <c r="VNP2" s="873"/>
      <c r="VNQ2" s="873"/>
      <c r="VNR2" s="873"/>
      <c r="VNS2" s="873"/>
      <c r="VNT2" s="873"/>
      <c r="VNU2" s="873"/>
      <c r="VNV2" s="873"/>
      <c r="VNW2" s="873"/>
      <c r="VNX2" s="873"/>
      <c r="VNY2" s="873"/>
      <c r="VNZ2" s="873"/>
      <c r="VOA2" s="873"/>
      <c r="VOB2" s="873"/>
      <c r="VOC2" s="873"/>
      <c r="VOD2" s="873"/>
      <c r="VOE2" s="873"/>
      <c r="VOF2" s="873"/>
      <c r="VOG2" s="873"/>
      <c r="VOH2" s="873"/>
      <c r="VOI2" s="873"/>
      <c r="VOJ2" s="873"/>
      <c r="VOK2" s="873"/>
      <c r="VOL2" s="873"/>
      <c r="VOM2" s="873"/>
      <c r="VON2" s="873"/>
      <c r="VOO2" s="873"/>
      <c r="VOP2" s="873"/>
      <c r="VOQ2" s="873"/>
      <c r="VOR2" s="873"/>
      <c r="VOS2" s="873"/>
      <c r="VOT2" s="873"/>
      <c r="VOU2" s="873"/>
      <c r="VOV2" s="873"/>
      <c r="VOW2" s="873"/>
      <c r="VOX2" s="873"/>
      <c r="VOY2" s="873"/>
      <c r="VOZ2" s="873"/>
      <c r="VPA2" s="873"/>
      <c r="VPB2" s="873"/>
      <c r="VPC2" s="873"/>
      <c r="VPD2" s="873"/>
      <c r="VPE2" s="873"/>
      <c r="VPF2" s="873"/>
      <c r="VPG2" s="873"/>
      <c r="VPH2" s="873"/>
      <c r="VPI2" s="873"/>
      <c r="VPJ2" s="873"/>
      <c r="VPK2" s="873"/>
      <c r="VPL2" s="873"/>
      <c r="VPM2" s="873"/>
      <c r="VPN2" s="873"/>
      <c r="VPO2" s="873"/>
      <c r="VPP2" s="873"/>
      <c r="VPQ2" s="873"/>
      <c r="VPR2" s="873"/>
      <c r="VPS2" s="873"/>
      <c r="VPT2" s="873"/>
      <c r="VPU2" s="873"/>
      <c r="VPV2" s="873"/>
      <c r="VPW2" s="873"/>
      <c r="VPX2" s="873"/>
      <c r="VPY2" s="873"/>
      <c r="VPZ2" s="873"/>
      <c r="VQA2" s="873"/>
      <c r="VQB2" s="873"/>
      <c r="VQC2" s="873"/>
      <c r="VQD2" s="873"/>
      <c r="VQE2" s="873"/>
      <c r="VQF2" s="873"/>
      <c r="VQG2" s="873"/>
      <c r="VQH2" s="873"/>
      <c r="VQI2" s="873"/>
      <c r="VQJ2" s="873"/>
      <c r="VQK2" s="873"/>
      <c r="VQL2" s="873"/>
      <c r="VQM2" s="873"/>
      <c r="VQN2" s="873"/>
      <c r="VQO2" s="873"/>
      <c r="VQP2" s="873"/>
      <c r="VQQ2" s="873"/>
      <c r="VQR2" s="873"/>
      <c r="VQS2" s="873"/>
      <c r="VQT2" s="873"/>
      <c r="VQU2" s="873"/>
      <c r="VQV2" s="873"/>
      <c r="VQW2" s="873"/>
      <c r="VQX2" s="873"/>
      <c r="VQY2" s="873"/>
      <c r="VQZ2" s="873"/>
      <c r="VRA2" s="873"/>
      <c r="VRB2" s="873"/>
      <c r="VRC2" s="873"/>
      <c r="VRD2" s="873"/>
      <c r="VRE2" s="873"/>
      <c r="VRF2" s="873"/>
      <c r="VRG2" s="873"/>
      <c r="VRH2" s="873"/>
      <c r="VRI2" s="873"/>
      <c r="VRJ2" s="873"/>
      <c r="VRK2" s="873"/>
      <c r="VRL2" s="873"/>
      <c r="VRM2" s="873"/>
      <c r="VRN2" s="873"/>
      <c r="VRO2" s="873"/>
      <c r="VRP2" s="873"/>
      <c r="VRQ2" s="873"/>
      <c r="VRR2" s="873"/>
      <c r="VRS2" s="873"/>
      <c r="VRT2" s="873"/>
      <c r="VRU2" s="873"/>
      <c r="VRV2" s="873"/>
      <c r="VRW2" s="873"/>
      <c r="VRX2" s="873"/>
      <c r="VRY2" s="873"/>
      <c r="VRZ2" s="873"/>
      <c r="VSA2" s="873"/>
      <c r="VSB2" s="873"/>
      <c r="VSC2" s="873"/>
      <c r="VSD2" s="873"/>
      <c r="VSE2" s="873"/>
      <c r="VSF2" s="873"/>
      <c r="VSG2" s="873"/>
      <c r="VSH2" s="873"/>
      <c r="VSI2" s="873"/>
      <c r="VSJ2" s="873"/>
      <c r="VSK2" s="873"/>
      <c r="VSL2" s="873"/>
      <c r="VSM2" s="873"/>
      <c r="VSN2" s="873"/>
      <c r="VSO2" s="873"/>
      <c r="VSP2" s="873"/>
      <c r="VSQ2" s="873"/>
      <c r="VSR2" s="873"/>
      <c r="VSS2" s="873"/>
      <c r="VST2" s="873"/>
      <c r="VSU2" s="873"/>
      <c r="VSV2" s="873"/>
      <c r="VSW2" s="873"/>
      <c r="VSX2" s="873"/>
      <c r="VSY2" s="873"/>
      <c r="VSZ2" s="873"/>
      <c r="VTA2" s="873"/>
      <c r="VTB2" s="873"/>
      <c r="VTC2" s="873"/>
      <c r="VTD2" s="873"/>
      <c r="VTE2" s="873"/>
      <c r="VTF2" s="873"/>
      <c r="VTG2" s="873"/>
      <c r="VTH2" s="873"/>
      <c r="VTI2" s="873"/>
      <c r="VTJ2" s="873"/>
      <c r="VTK2" s="873"/>
      <c r="VTL2" s="873"/>
      <c r="VTM2" s="873"/>
      <c r="VTN2" s="873"/>
      <c r="VTO2" s="873"/>
      <c r="VTP2" s="873"/>
      <c r="VTQ2" s="873"/>
      <c r="VTR2" s="873"/>
      <c r="VTS2" s="873"/>
      <c r="VTT2" s="873"/>
      <c r="VTU2" s="873"/>
      <c r="VTV2" s="873"/>
      <c r="VTW2" s="873"/>
      <c r="VTX2" s="873"/>
      <c r="VTY2" s="873"/>
      <c r="VTZ2" s="873"/>
      <c r="VUA2" s="873"/>
      <c r="VUB2" s="873"/>
      <c r="VUC2" s="873"/>
      <c r="VUD2" s="873"/>
      <c r="VUE2" s="873"/>
      <c r="VUF2" s="873"/>
      <c r="VUG2" s="873"/>
      <c r="VUH2" s="873"/>
      <c r="VUI2" s="873"/>
      <c r="VUJ2" s="873"/>
      <c r="VUK2" s="873"/>
      <c r="VUL2" s="873"/>
      <c r="VUM2" s="873"/>
      <c r="VUN2" s="873"/>
      <c r="VUO2" s="873"/>
      <c r="VUP2" s="873"/>
      <c r="VUQ2" s="873"/>
      <c r="VUR2" s="873"/>
      <c r="VUS2" s="873"/>
      <c r="VUT2" s="873"/>
      <c r="VUU2" s="873"/>
      <c r="VUV2" s="873"/>
      <c r="VUW2" s="873"/>
      <c r="VUX2" s="873"/>
      <c r="VUY2" s="873"/>
      <c r="VUZ2" s="873"/>
      <c r="VVA2" s="873"/>
      <c r="VVB2" s="873"/>
      <c r="VVC2" s="873"/>
      <c r="VVD2" s="873"/>
      <c r="VVE2" s="873"/>
      <c r="VVF2" s="873"/>
      <c r="VVG2" s="873"/>
      <c r="VVH2" s="873"/>
      <c r="VVI2" s="873"/>
      <c r="VVJ2" s="873"/>
      <c r="VVK2" s="873"/>
      <c r="VVL2" s="873"/>
      <c r="VVM2" s="873"/>
      <c r="VVN2" s="873"/>
      <c r="VVO2" s="873"/>
      <c r="VVP2" s="873"/>
      <c r="VVQ2" s="873"/>
      <c r="VVR2" s="873"/>
      <c r="VVS2" s="873"/>
      <c r="VVT2" s="873"/>
      <c r="VVU2" s="873"/>
      <c r="VVV2" s="873"/>
      <c r="VVW2" s="873"/>
      <c r="VVX2" s="873"/>
      <c r="VVY2" s="873"/>
      <c r="VVZ2" s="873"/>
      <c r="VWA2" s="873"/>
      <c r="VWB2" s="873"/>
      <c r="VWC2" s="873"/>
      <c r="VWD2" s="873"/>
      <c r="VWE2" s="873"/>
      <c r="VWF2" s="873"/>
      <c r="VWG2" s="873"/>
      <c r="VWH2" s="873"/>
      <c r="VWI2" s="873"/>
      <c r="VWJ2" s="873"/>
      <c r="VWK2" s="873"/>
      <c r="VWL2" s="873"/>
      <c r="VWM2" s="873"/>
      <c r="VWN2" s="873"/>
      <c r="VWO2" s="873"/>
      <c r="VWP2" s="873"/>
      <c r="VWQ2" s="873"/>
      <c r="VWR2" s="873"/>
      <c r="VWS2" s="873"/>
      <c r="VWT2" s="873"/>
      <c r="VWU2" s="873"/>
      <c r="VWV2" s="873"/>
      <c r="VWW2" s="873"/>
      <c r="VWX2" s="873"/>
      <c r="VWY2" s="873"/>
      <c r="VWZ2" s="873"/>
      <c r="VXA2" s="873"/>
      <c r="VXB2" s="873"/>
      <c r="VXC2" s="873"/>
      <c r="VXD2" s="873"/>
      <c r="VXE2" s="873"/>
      <c r="VXF2" s="873"/>
      <c r="VXG2" s="873"/>
      <c r="VXH2" s="873"/>
      <c r="VXI2" s="873"/>
      <c r="VXJ2" s="873"/>
      <c r="VXK2" s="873"/>
      <c r="VXL2" s="873"/>
      <c r="VXM2" s="873"/>
      <c r="VXN2" s="873"/>
      <c r="VXO2" s="873"/>
      <c r="VXP2" s="873"/>
      <c r="VXQ2" s="873"/>
      <c r="VXR2" s="873"/>
      <c r="VXS2" s="873"/>
      <c r="VXT2" s="873"/>
      <c r="VXU2" s="873"/>
      <c r="VXV2" s="873"/>
      <c r="VXW2" s="873"/>
      <c r="VXX2" s="873"/>
      <c r="VXY2" s="873"/>
      <c r="VXZ2" s="873"/>
      <c r="VYA2" s="873"/>
      <c r="VYB2" s="873"/>
      <c r="VYC2" s="873"/>
      <c r="VYD2" s="873"/>
      <c r="VYE2" s="873"/>
      <c r="VYF2" s="873"/>
      <c r="VYG2" s="873"/>
      <c r="VYH2" s="873"/>
      <c r="VYI2" s="873"/>
      <c r="VYJ2" s="873"/>
      <c r="VYK2" s="873"/>
      <c r="VYL2" s="873"/>
      <c r="VYM2" s="873"/>
      <c r="VYN2" s="873"/>
      <c r="VYO2" s="873"/>
      <c r="VYP2" s="873"/>
      <c r="VYQ2" s="873"/>
      <c r="VYR2" s="873"/>
      <c r="VYS2" s="873"/>
      <c r="VYT2" s="873"/>
      <c r="VYU2" s="873"/>
      <c r="VYV2" s="873"/>
      <c r="VYW2" s="873"/>
      <c r="VYX2" s="873"/>
      <c r="VYY2" s="873"/>
      <c r="VYZ2" s="873"/>
      <c r="VZA2" s="873"/>
      <c r="VZB2" s="873"/>
      <c r="VZC2" s="873"/>
      <c r="VZD2" s="873"/>
      <c r="VZE2" s="873"/>
      <c r="VZF2" s="873"/>
      <c r="VZG2" s="873"/>
      <c r="VZH2" s="873"/>
      <c r="VZI2" s="873"/>
      <c r="VZJ2" s="873"/>
      <c r="VZK2" s="873"/>
      <c r="VZL2" s="873"/>
      <c r="VZM2" s="873"/>
      <c r="VZN2" s="873"/>
      <c r="VZO2" s="873"/>
      <c r="VZP2" s="873"/>
      <c r="VZQ2" s="873"/>
      <c r="VZR2" s="873"/>
      <c r="VZS2" s="873"/>
      <c r="VZT2" s="873"/>
      <c r="VZU2" s="873"/>
      <c r="VZV2" s="873"/>
      <c r="VZW2" s="873"/>
      <c r="VZX2" s="873"/>
      <c r="VZY2" s="873"/>
      <c r="VZZ2" s="873"/>
      <c r="WAA2" s="873"/>
      <c r="WAB2" s="873"/>
      <c r="WAC2" s="873"/>
      <c r="WAD2" s="873"/>
      <c r="WAE2" s="873"/>
      <c r="WAF2" s="873"/>
      <c r="WAG2" s="873"/>
      <c r="WAH2" s="873"/>
      <c r="WAI2" s="873"/>
      <c r="WAJ2" s="873"/>
      <c r="WAK2" s="873"/>
      <c r="WAL2" s="873"/>
      <c r="WAM2" s="873"/>
      <c r="WAN2" s="873"/>
      <c r="WAO2" s="873"/>
      <c r="WAP2" s="873"/>
      <c r="WAQ2" s="873"/>
      <c r="WAR2" s="873"/>
      <c r="WAS2" s="873"/>
      <c r="WAT2" s="873"/>
      <c r="WAU2" s="873"/>
      <c r="WAV2" s="873"/>
      <c r="WAW2" s="873"/>
      <c r="WAX2" s="873"/>
      <c r="WAY2" s="873"/>
      <c r="WAZ2" s="873"/>
      <c r="WBA2" s="873"/>
      <c r="WBB2" s="873"/>
      <c r="WBC2" s="873"/>
      <c r="WBD2" s="873"/>
      <c r="WBE2" s="873"/>
      <c r="WBF2" s="873"/>
      <c r="WBG2" s="873"/>
      <c r="WBH2" s="873"/>
      <c r="WBI2" s="873"/>
      <c r="WBJ2" s="873"/>
      <c r="WBK2" s="873"/>
      <c r="WBL2" s="873"/>
      <c r="WBM2" s="873"/>
      <c r="WBN2" s="873"/>
      <c r="WBO2" s="873"/>
      <c r="WBP2" s="873"/>
      <c r="WBQ2" s="873"/>
      <c r="WBR2" s="873"/>
      <c r="WBS2" s="873"/>
      <c r="WBT2" s="873"/>
      <c r="WBU2" s="873"/>
      <c r="WBV2" s="873"/>
      <c r="WBW2" s="873"/>
      <c r="WBX2" s="873"/>
      <c r="WBY2" s="873"/>
      <c r="WBZ2" s="873"/>
      <c r="WCA2" s="873"/>
      <c r="WCB2" s="873"/>
      <c r="WCC2" s="873"/>
      <c r="WCD2" s="873"/>
      <c r="WCE2" s="873"/>
      <c r="WCF2" s="873"/>
      <c r="WCG2" s="873"/>
      <c r="WCH2" s="873"/>
      <c r="WCI2" s="873"/>
      <c r="WCJ2" s="873"/>
      <c r="WCK2" s="873"/>
      <c r="WCL2" s="873"/>
      <c r="WCM2" s="873"/>
      <c r="WCN2" s="873"/>
      <c r="WCO2" s="873"/>
      <c r="WCP2" s="873"/>
      <c r="WCQ2" s="873"/>
      <c r="WCR2" s="873"/>
      <c r="WCS2" s="873"/>
      <c r="WCT2" s="873"/>
      <c r="WCU2" s="873"/>
      <c r="WCV2" s="873"/>
      <c r="WCW2" s="873"/>
      <c r="WCX2" s="873"/>
      <c r="WCY2" s="873"/>
      <c r="WCZ2" s="873"/>
      <c r="WDA2" s="873"/>
      <c r="WDB2" s="873"/>
      <c r="WDC2" s="873"/>
      <c r="WDD2" s="873"/>
      <c r="WDE2" s="873"/>
      <c r="WDF2" s="873"/>
      <c r="WDG2" s="873"/>
      <c r="WDH2" s="873"/>
      <c r="WDI2" s="873"/>
      <c r="WDJ2" s="873"/>
      <c r="WDK2" s="873"/>
      <c r="WDL2" s="873"/>
      <c r="WDM2" s="873"/>
      <c r="WDN2" s="873"/>
      <c r="WDO2" s="873"/>
      <c r="WDP2" s="873"/>
      <c r="WDQ2" s="873"/>
      <c r="WDR2" s="873"/>
      <c r="WDS2" s="873"/>
      <c r="WDT2" s="873"/>
      <c r="WDU2" s="873"/>
      <c r="WDV2" s="873"/>
      <c r="WDW2" s="873"/>
      <c r="WDX2" s="873"/>
      <c r="WDY2" s="873"/>
      <c r="WDZ2" s="873"/>
      <c r="WEA2" s="873"/>
      <c r="WEB2" s="873"/>
      <c r="WEC2" s="873"/>
      <c r="WED2" s="873"/>
      <c r="WEE2" s="873"/>
      <c r="WEF2" s="873"/>
      <c r="WEG2" s="873"/>
      <c r="WEH2" s="873"/>
      <c r="WEI2" s="873"/>
      <c r="WEJ2" s="873"/>
      <c r="WEK2" s="873"/>
      <c r="WEL2" s="873"/>
      <c r="WEM2" s="873"/>
      <c r="WEN2" s="873"/>
      <c r="WEO2" s="873"/>
      <c r="WEP2" s="873"/>
      <c r="WEQ2" s="873"/>
      <c r="WER2" s="873"/>
      <c r="WES2" s="873"/>
      <c r="WET2" s="873"/>
      <c r="WEU2" s="873"/>
      <c r="WEV2" s="873"/>
      <c r="WEW2" s="873"/>
      <c r="WEX2" s="873"/>
      <c r="WEY2" s="873"/>
      <c r="WEZ2" s="873"/>
      <c r="WFA2" s="873"/>
      <c r="WFB2" s="873"/>
      <c r="WFC2" s="873"/>
      <c r="WFD2" s="873"/>
      <c r="WFE2" s="873"/>
      <c r="WFF2" s="873"/>
      <c r="WFG2" s="873"/>
      <c r="WFH2" s="873"/>
      <c r="WFI2" s="873"/>
      <c r="WFJ2" s="873"/>
      <c r="WFK2" s="873"/>
      <c r="WFL2" s="873"/>
      <c r="WFM2" s="873"/>
      <c r="WFN2" s="873"/>
      <c r="WFO2" s="873"/>
      <c r="WFP2" s="873"/>
      <c r="WFQ2" s="873"/>
      <c r="WFR2" s="873"/>
      <c r="WFS2" s="873"/>
      <c r="WFT2" s="873"/>
      <c r="WFU2" s="873"/>
      <c r="WFV2" s="873"/>
      <c r="WFW2" s="873"/>
      <c r="WFX2" s="873"/>
      <c r="WFY2" s="873"/>
      <c r="WFZ2" s="873"/>
      <c r="WGA2" s="873"/>
      <c r="WGB2" s="873"/>
      <c r="WGC2" s="873"/>
      <c r="WGD2" s="873"/>
      <c r="WGE2" s="873"/>
      <c r="WGF2" s="873"/>
      <c r="WGG2" s="873"/>
      <c r="WGH2" s="873"/>
      <c r="WGI2" s="873"/>
      <c r="WGJ2" s="873"/>
      <c r="WGK2" s="873"/>
      <c r="WGL2" s="873"/>
      <c r="WGM2" s="873"/>
      <c r="WGN2" s="873"/>
      <c r="WGO2" s="873"/>
      <c r="WGP2" s="873"/>
      <c r="WGQ2" s="873"/>
      <c r="WGR2" s="873"/>
      <c r="WGS2" s="873"/>
      <c r="WGT2" s="873"/>
      <c r="WGU2" s="873"/>
      <c r="WGV2" s="873"/>
      <c r="WGW2" s="873"/>
      <c r="WGX2" s="873"/>
      <c r="WGY2" s="873"/>
      <c r="WGZ2" s="873"/>
      <c r="WHA2" s="873"/>
      <c r="WHB2" s="873"/>
      <c r="WHC2" s="873"/>
      <c r="WHD2" s="873"/>
      <c r="WHE2" s="873"/>
      <c r="WHF2" s="873"/>
      <c r="WHG2" s="873"/>
      <c r="WHH2" s="873"/>
      <c r="WHI2" s="873"/>
      <c r="WHJ2" s="873"/>
      <c r="WHK2" s="873"/>
      <c r="WHL2" s="873"/>
      <c r="WHM2" s="873"/>
      <c r="WHN2" s="873"/>
      <c r="WHO2" s="873"/>
      <c r="WHP2" s="873"/>
      <c r="WHQ2" s="873"/>
      <c r="WHR2" s="873"/>
      <c r="WHS2" s="873"/>
      <c r="WHT2" s="873"/>
      <c r="WHU2" s="873"/>
      <c r="WHV2" s="873"/>
      <c r="WHW2" s="873"/>
      <c r="WHX2" s="873"/>
      <c r="WHY2" s="873"/>
      <c r="WHZ2" s="873"/>
      <c r="WIA2" s="873"/>
      <c r="WIB2" s="873"/>
      <c r="WIC2" s="873"/>
      <c r="WID2" s="873"/>
      <c r="WIE2" s="873"/>
      <c r="WIF2" s="873"/>
      <c r="WIG2" s="873"/>
      <c r="WIH2" s="873"/>
      <c r="WII2" s="873"/>
      <c r="WIJ2" s="873"/>
      <c r="WIK2" s="873"/>
      <c r="WIL2" s="873"/>
      <c r="WIM2" s="873"/>
      <c r="WIN2" s="873"/>
      <c r="WIO2" s="873"/>
      <c r="WIP2" s="873"/>
      <c r="WIQ2" s="873"/>
      <c r="WIR2" s="873"/>
      <c r="WIS2" s="873"/>
      <c r="WIT2" s="873"/>
      <c r="WIU2" s="873"/>
      <c r="WIV2" s="873"/>
      <c r="WIW2" s="873"/>
      <c r="WIX2" s="873"/>
      <c r="WIY2" s="873"/>
      <c r="WIZ2" s="873"/>
      <c r="WJA2" s="873"/>
      <c r="WJB2" s="873"/>
      <c r="WJC2" s="873"/>
      <c r="WJD2" s="873"/>
      <c r="WJE2" s="873"/>
      <c r="WJF2" s="873"/>
      <c r="WJG2" s="873"/>
      <c r="WJH2" s="873"/>
      <c r="WJI2" s="873"/>
      <c r="WJJ2" s="873"/>
      <c r="WJK2" s="873"/>
      <c r="WJL2" s="873"/>
      <c r="WJM2" s="873"/>
      <c r="WJN2" s="873"/>
      <c r="WJO2" s="873"/>
      <c r="WJP2" s="873"/>
      <c r="WJQ2" s="873"/>
      <c r="WJR2" s="873"/>
      <c r="WJS2" s="873"/>
      <c r="WJT2" s="873"/>
      <c r="WJU2" s="873"/>
      <c r="WJV2" s="873"/>
      <c r="WJW2" s="873"/>
      <c r="WJX2" s="873"/>
      <c r="WJY2" s="873"/>
      <c r="WJZ2" s="873"/>
      <c r="WKA2" s="873"/>
      <c r="WKB2" s="873"/>
      <c r="WKC2" s="873"/>
      <c r="WKD2" s="873"/>
      <c r="WKE2" s="873"/>
      <c r="WKF2" s="873"/>
      <c r="WKG2" s="873"/>
      <c r="WKH2" s="873"/>
      <c r="WKI2" s="873"/>
      <c r="WKJ2" s="873"/>
      <c r="WKK2" s="873"/>
      <c r="WKL2" s="873"/>
      <c r="WKM2" s="873"/>
      <c r="WKN2" s="873"/>
      <c r="WKO2" s="873"/>
      <c r="WKP2" s="873"/>
      <c r="WKQ2" s="873"/>
      <c r="WKR2" s="873"/>
      <c r="WKS2" s="873"/>
      <c r="WKT2" s="873"/>
      <c r="WKU2" s="873"/>
      <c r="WKV2" s="873"/>
      <c r="WKW2" s="873"/>
      <c r="WKX2" s="873"/>
      <c r="WKY2" s="873"/>
      <c r="WKZ2" s="873"/>
      <c r="WLA2" s="873"/>
      <c r="WLB2" s="873"/>
      <c r="WLC2" s="873"/>
      <c r="WLD2" s="873"/>
      <c r="WLE2" s="873"/>
      <c r="WLF2" s="873"/>
      <c r="WLG2" s="873"/>
      <c r="WLH2" s="873"/>
      <c r="WLI2" s="873"/>
      <c r="WLJ2" s="873"/>
      <c r="WLK2" s="873"/>
      <c r="WLL2" s="873"/>
      <c r="WLM2" s="873"/>
      <c r="WLN2" s="873"/>
      <c r="WLO2" s="873"/>
      <c r="WLP2" s="873"/>
      <c r="WLQ2" s="873"/>
      <c r="WLR2" s="873"/>
      <c r="WLS2" s="873"/>
      <c r="WLT2" s="873"/>
      <c r="WLU2" s="873"/>
      <c r="WLV2" s="873"/>
      <c r="WLW2" s="873"/>
      <c r="WLX2" s="873"/>
      <c r="WLY2" s="873"/>
      <c r="WLZ2" s="873"/>
      <c r="WMA2" s="873"/>
      <c r="WMB2" s="873"/>
      <c r="WMC2" s="873"/>
      <c r="WMD2" s="873"/>
      <c r="WME2" s="873"/>
      <c r="WMF2" s="873"/>
      <c r="WMG2" s="873"/>
      <c r="WMH2" s="873"/>
      <c r="WMI2" s="873"/>
      <c r="WMJ2" s="873"/>
      <c r="WMK2" s="873"/>
      <c r="WML2" s="873"/>
      <c r="WMM2" s="873"/>
      <c r="WMN2" s="873"/>
      <c r="WMO2" s="873"/>
      <c r="WMP2" s="873"/>
      <c r="WMQ2" s="873"/>
      <c r="WMR2" s="873"/>
      <c r="WMS2" s="873"/>
      <c r="WMT2" s="873"/>
      <c r="WMU2" s="873"/>
      <c r="WMV2" s="873"/>
      <c r="WMW2" s="873"/>
      <c r="WMX2" s="873"/>
      <c r="WMY2" s="873"/>
      <c r="WMZ2" s="873"/>
      <c r="WNA2" s="873"/>
      <c r="WNB2" s="873"/>
      <c r="WNC2" s="873"/>
      <c r="WND2" s="873"/>
      <c r="WNE2" s="873"/>
      <c r="WNF2" s="873"/>
      <c r="WNG2" s="873"/>
      <c r="WNH2" s="873"/>
      <c r="WNI2" s="873"/>
      <c r="WNJ2" s="873"/>
      <c r="WNK2" s="873"/>
      <c r="WNL2" s="873"/>
      <c r="WNM2" s="873"/>
      <c r="WNN2" s="873"/>
      <c r="WNO2" s="873"/>
      <c r="WNP2" s="873"/>
      <c r="WNQ2" s="873"/>
      <c r="WNR2" s="873"/>
      <c r="WNS2" s="873"/>
      <c r="WNT2" s="873"/>
      <c r="WNU2" s="873"/>
      <c r="WNV2" s="873"/>
      <c r="WNW2" s="873"/>
      <c r="WNX2" s="873"/>
      <c r="WNY2" s="873"/>
      <c r="WNZ2" s="873"/>
      <c r="WOA2" s="873"/>
      <c r="WOB2" s="873"/>
      <c r="WOC2" s="873"/>
      <c r="WOD2" s="873"/>
      <c r="WOE2" s="873"/>
      <c r="WOF2" s="873"/>
      <c r="WOG2" s="873"/>
      <c r="WOH2" s="873"/>
      <c r="WOI2" s="873"/>
      <c r="WOJ2" s="873"/>
      <c r="WOK2" s="873"/>
      <c r="WOL2" s="873"/>
      <c r="WOM2" s="873"/>
      <c r="WON2" s="873"/>
      <c r="WOO2" s="873"/>
      <c r="WOP2" s="873"/>
      <c r="WOQ2" s="873"/>
      <c r="WOR2" s="873"/>
      <c r="WOS2" s="873"/>
      <c r="WOT2" s="873"/>
      <c r="WOU2" s="873"/>
      <c r="WOV2" s="873"/>
      <c r="WOW2" s="873"/>
      <c r="WOX2" s="873"/>
      <c r="WOY2" s="873"/>
      <c r="WOZ2" s="873"/>
      <c r="WPA2" s="873"/>
      <c r="WPB2" s="873"/>
      <c r="WPC2" s="873"/>
      <c r="WPD2" s="873"/>
      <c r="WPE2" s="873"/>
      <c r="WPF2" s="873"/>
      <c r="WPG2" s="873"/>
      <c r="WPH2" s="873"/>
      <c r="WPI2" s="873"/>
      <c r="WPJ2" s="873"/>
      <c r="WPK2" s="873"/>
      <c r="WPL2" s="873"/>
      <c r="WPM2" s="873"/>
      <c r="WPN2" s="873"/>
      <c r="WPO2" s="873"/>
      <c r="WPP2" s="873"/>
      <c r="WPQ2" s="873"/>
      <c r="WPR2" s="873"/>
      <c r="WPS2" s="873"/>
      <c r="WPT2" s="873"/>
      <c r="WPU2" s="873"/>
      <c r="WPV2" s="873"/>
      <c r="WPW2" s="873"/>
      <c r="WPX2" s="873"/>
      <c r="WPY2" s="873"/>
      <c r="WPZ2" s="873"/>
      <c r="WQA2" s="873"/>
      <c r="WQB2" s="873"/>
      <c r="WQC2" s="873"/>
      <c r="WQD2" s="873"/>
      <c r="WQE2" s="873"/>
      <c r="WQF2" s="873"/>
      <c r="WQG2" s="873"/>
      <c r="WQH2" s="873"/>
      <c r="WQI2" s="873"/>
      <c r="WQJ2" s="873"/>
      <c r="WQK2" s="873"/>
      <c r="WQL2" s="873"/>
      <c r="WQM2" s="873"/>
      <c r="WQN2" s="873"/>
      <c r="WQO2" s="873"/>
      <c r="WQP2" s="873"/>
      <c r="WQQ2" s="873"/>
      <c r="WQR2" s="873"/>
      <c r="WQS2" s="873"/>
      <c r="WQT2" s="873"/>
      <c r="WQU2" s="873"/>
      <c r="WQV2" s="873"/>
      <c r="WQW2" s="873"/>
      <c r="WQX2" s="873"/>
      <c r="WQY2" s="873"/>
      <c r="WQZ2" s="873"/>
      <c r="WRA2" s="873"/>
      <c r="WRB2" s="873"/>
      <c r="WRC2" s="873"/>
      <c r="WRD2" s="873"/>
      <c r="WRE2" s="873"/>
      <c r="WRF2" s="873"/>
      <c r="WRG2" s="873"/>
      <c r="WRH2" s="873"/>
      <c r="WRI2" s="873"/>
      <c r="WRJ2" s="873"/>
      <c r="WRK2" s="873"/>
      <c r="WRL2" s="873"/>
      <c r="WRM2" s="873"/>
      <c r="WRN2" s="873"/>
      <c r="WRO2" s="873"/>
      <c r="WRP2" s="873"/>
      <c r="WRQ2" s="873"/>
      <c r="WRR2" s="873"/>
      <c r="WRS2" s="873"/>
      <c r="WRT2" s="873"/>
      <c r="WRU2" s="873"/>
      <c r="WRV2" s="873"/>
      <c r="WRW2" s="873"/>
      <c r="WRX2" s="873"/>
      <c r="WRY2" s="873"/>
      <c r="WRZ2" s="873"/>
      <c r="WSA2" s="873"/>
      <c r="WSB2" s="873"/>
      <c r="WSC2" s="873"/>
      <c r="WSD2" s="873"/>
      <c r="WSE2" s="873"/>
      <c r="WSF2" s="873"/>
      <c r="WSG2" s="873"/>
      <c r="WSH2" s="873"/>
      <c r="WSI2" s="873"/>
      <c r="WSJ2" s="873"/>
      <c r="WSK2" s="873"/>
      <c r="WSL2" s="873"/>
      <c r="WSM2" s="873"/>
      <c r="WSN2" s="873"/>
      <c r="WSO2" s="873"/>
      <c r="WSP2" s="873"/>
      <c r="WSQ2" s="873"/>
      <c r="WSR2" s="873"/>
      <c r="WSS2" s="873"/>
      <c r="WST2" s="873"/>
      <c r="WSU2" s="873"/>
      <c r="WSV2" s="873"/>
      <c r="WSW2" s="873"/>
      <c r="WSX2" s="873"/>
      <c r="WSY2" s="873"/>
      <c r="WSZ2" s="873"/>
      <c r="WTA2" s="873"/>
      <c r="WTB2" s="873"/>
      <c r="WTC2" s="873"/>
      <c r="WTD2" s="873"/>
      <c r="WTE2" s="873"/>
      <c r="WTF2" s="873"/>
      <c r="WTG2" s="873"/>
      <c r="WTH2" s="873"/>
      <c r="WTI2" s="873"/>
      <c r="WTJ2" s="873"/>
      <c r="WTK2" s="873"/>
      <c r="WTL2" s="873"/>
      <c r="WTM2" s="873"/>
      <c r="WTN2" s="873"/>
      <c r="WTO2" s="873"/>
      <c r="WTP2" s="873"/>
      <c r="WTQ2" s="873"/>
      <c r="WTR2" s="873"/>
      <c r="WTS2" s="873"/>
      <c r="WTT2" s="873"/>
      <c r="WTU2" s="873"/>
      <c r="WTV2" s="873"/>
      <c r="WTW2" s="873"/>
      <c r="WTX2" s="873"/>
      <c r="WTY2" s="873"/>
      <c r="WTZ2" s="873"/>
      <c r="WUA2" s="873"/>
      <c r="WUB2" s="873"/>
      <c r="WUC2" s="873"/>
      <c r="WUD2" s="873"/>
      <c r="WUE2" s="873"/>
      <c r="WUF2" s="873"/>
      <c r="WUG2" s="873"/>
      <c r="WUH2" s="873"/>
      <c r="WUI2" s="873"/>
      <c r="WUJ2" s="873"/>
      <c r="WUK2" s="873"/>
      <c r="WUL2" s="873"/>
      <c r="WUM2" s="873"/>
      <c r="WUN2" s="873"/>
      <c r="WUO2" s="873"/>
      <c r="WUP2" s="873"/>
      <c r="WUQ2" s="873"/>
      <c r="WUR2" s="873"/>
      <c r="WUS2" s="873"/>
      <c r="WUT2" s="873"/>
      <c r="WUU2" s="873"/>
      <c r="WUV2" s="873"/>
      <c r="WUW2" s="873"/>
      <c r="WUX2" s="873"/>
      <c r="WUY2" s="873"/>
      <c r="WUZ2" s="873"/>
      <c r="WVA2" s="873"/>
      <c r="WVB2" s="873"/>
      <c r="WVC2" s="873"/>
      <c r="WVD2" s="873"/>
      <c r="WVE2" s="873"/>
      <c r="WVF2" s="873"/>
      <c r="WVG2" s="873"/>
      <c r="WVH2" s="873"/>
      <c r="WVI2" s="873"/>
      <c r="WVJ2" s="873"/>
      <c r="WVK2" s="873"/>
      <c r="WVL2" s="873"/>
      <c r="WVM2" s="873"/>
      <c r="WVN2" s="873"/>
      <c r="WVO2" s="873"/>
      <c r="WVP2" s="873"/>
      <c r="WVQ2" s="873"/>
      <c r="WVR2" s="873"/>
      <c r="WVS2" s="873"/>
      <c r="WVT2" s="873"/>
      <c r="WVU2" s="873"/>
      <c r="WVV2" s="873"/>
      <c r="WVW2" s="873"/>
      <c r="WVX2" s="873"/>
      <c r="WVY2" s="873"/>
      <c r="WVZ2" s="873"/>
      <c r="WWA2" s="873"/>
      <c r="WWB2" s="873"/>
      <c r="WWC2" s="873"/>
      <c r="WWD2" s="873"/>
      <c r="WWE2" s="873"/>
      <c r="WWF2" s="873"/>
      <c r="WWG2" s="873"/>
      <c r="WWH2" s="873"/>
      <c r="WWI2" s="873"/>
      <c r="WWJ2" s="873"/>
      <c r="WWK2" s="873"/>
      <c r="WWL2" s="873"/>
      <c r="WWM2" s="873"/>
      <c r="WWN2" s="873"/>
      <c r="WWO2" s="873"/>
      <c r="WWP2" s="873"/>
      <c r="WWQ2" s="873"/>
      <c r="WWR2" s="873"/>
      <c r="WWS2" s="873"/>
      <c r="WWT2" s="873"/>
      <c r="WWU2" s="873"/>
      <c r="WWV2" s="873"/>
      <c r="WWW2" s="873"/>
      <c r="WWX2" s="873"/>
      <c r="WWY2" s="873"/>
      <c r="WWZ2" s="873"/>
      <c r="WXA2" s="873"/>
      <c r="WXB2" s="873"/>
      <c r="WXC2" s="873"/>
      <c r="WXD2" s="873"/>
      <c r="WXE2" s="873"/>
      <c r="WXF2" s="873"/>
      <c r="WXG2" s="873"/>
      <c r="WXH2" s="873"/>
      <c r="WXI2" s="873"/>
      <c r="WXJ2" s="873"/>
      <c r="WXK2" s="873"/>
      <c r="WXL2" s="873"/>
      <c r="WXM2" s="873"/>
      <c r="WXN2" s="873"/>
      <c r="WXO2" s="873"/>
      <c r="WXP2" s="873"/>
      <c r="WXQ2" s="873"/>
      <c r="WXR2" s="873"/>
      <c r="WXS2" s="873"/>
      <c r="WXT2" s="873"/>
      <c r="WXU2" s="873"/>
      <c r="WXV2" s="873"/>
      <c r="WXW2" s="873"/>
      <c r="WXX2" s="873"/>
      <c r="WXY2" s="873"/>
      <c r="WXZ2" s="873"/>
      <c r="WYA2" s="873"/>
      <c r="WYB2" s="873"/>
      <c r="WYC2" s="873"/>
      <c r="WYD2" s="873"/>
      <c r="WYE2" s="873"/>
      <c r="WYF2" s="873"/>
      <c r="WYG2" s="873"/>
      <c r="WYH2" s="873"/>
      <c r="WYI2" s="873"/>
      <c r="WYJ2" s="873"/>
      <c r="WYK2" s="873"/>
      <c r="WYL2" s="873"/>
      <c r="WYM2" s="873"/>
      <c r="WYN2" s="873"/>
      <c r="WYO2" s="873"/>
      <c r="WYP2" s="873"/>
      <c r="WYQ2" s="873"/>
      <c r="WYR2" s="873"/>
      <c r="WYS2" s="873"/>
      <c r="WYT2" s="873"/>
      <c r="WYU2" s="873"/>
      <c r="WYV2" s="873"/>
      <c r="WYW2" s="873"/>
      <c r="WYX2" s="873"/>
      <c r="WYY2" s="873"/>
      <c r="WYZ2" s="873"/>
      <c r="WZA2" s="873"/>
      <c r="WZB2" s="873"/>
      <c r="WZC2" s="873"/>
      <c r="WZD2" s="873"/>
      <c r="WZE2" s="873"/>
      <c r="WZF2" s="873"/>
      <c r="WZG2" s="873"/>
      <c r="WZH2" s="873"/>
      <c r="WZI2" s="873"/>
      <c r="WZJ2" s="873"/>
      <c r="WZK2" s="873"/>
      <c r="WZL2" s="873"/>
      <c r="WZM2" s="873"/>
      <c r="WZN2" s="873"/>
      <c r="WZO2" s="873"/>
      <c r="WZP2" s="873"/>
      <c r="WZQ2" s="873"/>
      <c r="WZR2" s="873"/>
      <c r="WZS2" s="873"/>
      <c r="WZT2" s="873"/>
      <c r="WZU2" s="873"/>
      <c r="WZV2" s="873"/>
      <c r="WZW2" s="873"/>
      <c r="WZX2" s="873"/>
      <c r="WZY2" s="873"/>
      <c r="WZZ2" s="873"/>
      <c r="XAA2" s="873"/>
      <c r="XAB2" s="873"/>
      <c r="XAC2" s="873"/>
      <c r="XAD2" s="873"/>
      <c r="XAE2" s="873"/>
      <c r="XAF2" s="873"/>
      <c r="XAG2" s="873"/>
      <c r="XAH2" s="873"/>
      <c r="XAI2" s="873"/>
      <c r="XAJ2" s="873"/>
      <c r="XAK2" s="873"/>
      <c r="XAL2" s="873"/>
      <c r="XAM2" s="873"/>
      <c r="XAN2" s="873"/>
      <c r="XAO2" s="873"/>
      <c r="XAP2" s="873"/>
      <c r="XAQ2" s="873"/>
      <c r="XAR2" s="873"/>
      <c r="XAS2" s="873"/>
      <c r="XAT2" s="873"/>
      <c r="XAU2" s="873"/>
      <c r="XAV2" s="873"/>
      <c r="XAW2" s="873"/>
      <c r="XAX2" s="873"/>
      <c r="XAY2" s="873"/>
      <c r="XAZ2" s="873"/>
      <c r="XBA2" s="873"/>
      <c r="XBB2" s="873"/>
      <c r="XBC2" s="873"/>
      <c r="XBD2" s="873"/>
      <c r="XBE2" s="873"/>
      <c r="XBF2" s="873"/>
      <c r="XBG2" s="873"/>
      <c r="XBH2" s="873"/>
      <c r="XBI2" s="873"/>
      <c r="XBJ2" s="873"/>
      <c r="XBK2" s="873"/>
      <c r="XBL2" s="873"/>
      <c r="XBM2" s="873"/>
      <c r="XBN2" s="873"/>
      <c r="XBO2" s="873"/>
      <c r="XBP2" s="873"/>
      <c r="XBQ2" s="873"/>
      <c r="XBR2" s="873"/>
      <c r="XBS2" s="873"/>
      <c r="XBT2" s="873"/>
      <c r="XBU2" s="873"/>
      <c r="XBV2" s="873"/>
      <c r="XBW2" s="873"/>
      <c r="XBX2" s="873"/>
      <c r="XBY2" s="873"/>
      <c r="XBZ2" s="873"/>
      <c r="XCA2" s="873"/>
      <c r="XCB2" s="873"/>
      <c r="XCC2" s="873"/>
      <c r="XCD2" s="873"/>
      <c r="XCE2" s="873"/>
      <c r="XCF2" s="873"/>
      <c r="XCG2" s="873"/>
      <c r="XCH2" s="873"/>
      <c r="XCI2" s="873"/>
      <c r="XCJ2" s="873"/>
      <c r="XCK2" s="873"/>
      <c r="XCL2" s="873"/>
      <c r="XCM2" s="873"/>
      <c r="XCN2" s="873"/>
      <c r="XCO2" s="873"/>
      <c r="XCP2" s="873"/>
      <c r="XCQ2" s="873"/>
      <c r="XCR2" s="873"/>
      <c r="XCS2" s="873"/>
      <c r="XCT2" s="873"/>
      <c r="XCU2" s="873"/>
      <c r="XCV2" s="873"/>
      <c r="XCW2" s="873"/>
      <c r="XCX2" s="873"/>
      <c r="XCY2" s="873"/>
      <c r="XCZ2" s="873"/>
      <c r="XDA2" s="873"/>
      <c r="XDB2" s="873"/>
      <c r="XDC2" s="873"/>
      <c r="XDD2" s="873"/>
      <c r="XDE2" s="873"/>
      <c r="XDF2" s="873"/>
      <c r="XDG2" s="873"/>
      <c r="XDH2" s="873"/>
      <c r="XDI2" s="873"/>
      <c r="XDJ2" s="873"/>
      <c r="XDK2" s="873"/>
      <c r="XDL2" s="873"/>
      <c r="XDM2" s="873"/>
      <c r="XDN2" s="873"/>
      <c r="XDO2" s="873"/>
      <c r="XDP2" s="873"/>
      <c r="XDQ2" s="873"/>
      <c r="XDR2" s="873"/>
      <c r="XDS2" s="873"/>
      <c r="XDT2" s="873"/>
      <c r="XDU2" s="873"/>
      <c r="XDV2" s="873"/>
      <c r="XDW2" s="873"/>
      <c r="XDX2" s="873"/>
      <c r="XDY2" s="873"/>
      <c r="XDZ2" s="873"/>
      <c r="XEA2" s="873"/>
      <c r="XEB2" s="873"/>
      <c r="XEC2" s="873"/>
      <c r="XED2" s="873"/>
      <c r="XEE2" s="873"/>
      <c r="XEF2" s="873"/>
      <c r="XEG2" s="873"/>
      <c r="XEH2" s="873"/>
      <c r="XEI2" s="873"/>
      <c r="XEJ2" s="873"/>
      <c r="XEK2" s="873"/>
      <c r="XEL2" s="873"/>
      <c r="XEM2" s="873"/>
      <c r="XEN2" s="873"/>
      <c r="XEO2" s="873"/>
      <c r="XEP2" s="873"/>
      <c r="XEQ2" s="873"/>
      <c r="XER2" s="873"/>
      <c r="XES2" s="873"/>
      <c r="XET2" s="873"/>
      <c r="XEU2" s="873"/>
      <c r="XEV2" s="873"/>
      <c r="XEW2" s="873"/>
      <c r="XEX2" s="873"/>
      <c r="XEY2" s="873"/>
      <c r="XEZ2" s="873"/>
      <c r="XFA2" s="873"/>
      <c r="XFB2" s="873"/>
      <c r="XFC2" s="873"/>
      <c r="XFD2" s="873"/>
    </row>
    <row r="3" spans="1:16384" ht="18.5" x14ac:dyDescent="0.45">
      <c r="A3" s="532"/>
      <c r="D3" s="533"/>
      <c r="E3" s="533"/>
      <c r="F3" s="533"/>
      <c r="G3" s="533"/>
      <c r="H3" s="533"/>
      <c r="L3" s="534"/>
      <c r="M3" s="526" t="s">
        <v>415</v>
      </c>
      <c r="V3" s="234"/>
      <c r="W3" s="234"/>
    </row>
    <row r="4" spans="1:16384" ht="18.5" x14ac:dyDescent="0.45">
      <c r="A4" s="532"/>
      <c r="B4" s="554" t="s">
        <v>416</v>
      </c>
      <c r="C4" s="555">
        <f>'Project Budget '!I6</f>
        <v>0</v>
      </c>
      <c r="D4" s="533"/>
      <c r="E4" s="533"/>
      <c r="F4" s="533"/>
      <c r="G4" s="533"/>
      <c r="H4" s="533"/>
      <c r="L4" s="534"/>
      <c r="M4" s="526" t="s">
        <v>417</v>
      </c>
    </row>
    <row r="5" spans="1:16384" ht="18.5" x14ac:dyDescent="0.45">
      <c r="A5" s="532"/>
      <c r="B5" s="265"/>
      <c r="C5" s="533"/>
      <c r="D5" s="533"/>
      <c r="E5" s="533"/>
      <c r="F5" s="533"/>
      <c r="G5" s="533"/>
      <c r="H5" s="533"/>
      <c r="L5" s="534"/>
      <c r="M5" s="526" t="s">
        <v>418</v>
      </c>
    </row>
    <row r="6" spans="1:16384" ht="20.25" customHeight="1" x14ac:dyDescent="0.35">
      <c r="A6" s="532"/>
      <c r="B6" s="600" t="s">
        <v>419</v>
      </c>
      <c r="C6" s="601"/>
      <c r="D6" s="593"/>
      <c r="E6" s="593"/>
      <c r="F6" s="593"/>
      <c r="G6" s="593"/>
      <c r="H6" s="593"/>
      <c r="I6" s="593"/>
      <c r="J6" s="593"/>
      <c r="K6" s="593"/>
      <c r="L6" s="534"/>
    </row>
    <row r="7" spans="1:16384" ht="30" x14ac:dyDescent="0.45">
      <c r="A7" s="532"/>
      <c r="B7" s="147"/>
      <c r="C7" s="527"/>
      <c r="D7" s="145" t="s">
        <v>352</v>
      </c>
      <c r="L7" s="534"/>
      <c r="N7" s="741" t="s">
        <v>7</v>
      </c>
      <c r="O7" s="742"/>
      <c r="P7" s="742"/>
      <c r="Q7" s="742"/>
      <c r="R7" s="742"/>
      <c r="S7" s="742"/>
      <c r="T7" s="742"/>
      <c r="U7" s="743"/>
    </row>
    <row r="8" spans="1:16384" ht="18.5" x14ac:dyDescent="0.45">
      <c r="A8" s="532"/>
      <c r="B8" s="7" t="s">
        <v>339</v>
      </c>
      <c r="C8" s="119">
        <f>C$4*'Project Budget '!E10</f>
        <v>0</v>
      </c>
      <c r="D8" s="226"/>
      <c r="L8" s="534"/>
      <c r="N8" s="514"/>
      <c r="O8" s="515"/>
      <c r="P8" s="516"/>
      <c r="Q8" s="516"/>
      <c r="R8" s="516"/>
      <c r="S8" s="515"/>
      <c r="T8" s="516"/>
      <c r="U8" s="517"/>
    </row>
    <row r="9" spans="1:16384" ht="18.5" x14ac:dyDescent="0.45">
      <c r="A9" s="532"/>
      <c r="B9" s="7" t="s">
        <v>340</v>
      </c>
      <c r="C9" s="120">
        <f>C$4*'Project Budget '!E11</f>
        <v>0</v>
      </c>
      <c r="D9" s="226"/>
      <c r="L9" s="534"/>
      <c r="N9" s="518" t="s">
        <v>8</v>
      </c>
      <c r="O9" s="488" t="s">
        <v>420</v>
      </c>
      <c r="P9" s="488"/>
      <c r="Q9" s="488"/>
      <c r="R9" s="519"/>
      <c r="S9" s="488"/>
      <c r="T9" s="488"/>
      <c r="U9" s="520"/>
    </row>
    <row r="10" spans="1:16384" ht="18.5" x14ac:dyDescent="0.45">
      <c r="A10" s="532"/>
      <c r="B10" s="7" t="s">
        <v>246</v>
      </c>
      <c r="C10" s="120">
        <f>C$4*'Project Budget '!E12</f>
        <v>0</v>
      </c>
      <c r="D10" s="226"/>
      <c r="L10" s="534"/>
      <c r="N10" s="518" t="s">
        <v>8</v>
      </c>
      <c r="O10" s="488" t="s">
        <v>421</v>
      </c>
      <c r="P10" s="488"/>
      <c r="Q10" s="488"/>
      <c r="R10" s="519"/>
      <c r="S10" s="488"/>
      <c r="T10" s="488"/>
      <c r="U10" s="520"/>
    </row>
    <row r="11" spans="1:16384" ht="18.5" x14ac:dyDescent="0.45">
      <c r="A11" s="532"/>
      <c r="B11" s="7" t="s">
        <v>249</v>
      </c>
      <c r="C11" s="120">
        <f>C$4*'Project Budget '!E13</f>
        <v>0</v>
      </c>
      <c r="D11" s="226"/>
      <c r="L11" s="534"/>
      <c r="N11" s="521"/>
      <c r="O11" s="522"/>
      <c r="P11" s="522"/>
      <c r="Q11" s="522"/>
      <c r="R11" s="523"/>
      <c r="S11" s="522"/>
      <c r="T11" s="522"/>
      <c r="U11" s="524"/>
    </row>
    <row r="12" spans="1:16384" x14ac:dyDescent="0.35">
      <c r="A12" s="532"/>
      <c r="B12" s="7" t="s">
        <v>342</v>
      </c>
      <c r="C12" s="120">
        <f>C$4*'Project Budget '!E14</f>
        <v>0</v>
      </c>
      <c r="D12" s="226"/>
      <c r="L12" s="534"/>
    </row>
    <row r="13" spans="1:16384" x14ac:dyDescent="0.35">
      <c r="A13" s="532"/>
      <c r="B13" s="7" t="s">
        <v>422</v>
      </c>
      <c r="C13" s="120">
        <f>C$4*'Project Budget '!E15</f>
        <v>0</v>
      </c>
      <c r="D13" s="226"/>
      <c r="L13" s="534"/>
    </row>
    <row r="14" spans="1:16384" x14ac:dyDescent="0.35">
      <c r="A14" s="532"/>
      <c r="B14" s="37" t="str">
        <f>'Project Budget '!B16</f>
        <v>Other (describe)</v>
      </c>
      <c r="C14" s="120">
        <f>C$4*'Project Budget '!E16</f>
        <v>0</v>
      </c>
      <c r="D14" s="226"/>
      <c r="L14" s="534"/>
    </row>
    <row r="15" spans="1:16384" x14ac:dyDescent="0.35">
      <c r="A15" s="532"/>
      <c r="B15" s="37" t="str">
        <f>'Project Budget '!B17</f>
        <v>Other (describe)</v>
      </c>
      <c r="C15" s="120">
        <f>C$4*'Project Budget '!E17</f>
        <v>0</v>
      </c>
      <c r="D15" s="226"/>
      <c r="L15" s="534"/>
    </row>
    <row r="16" spans="1:16384" x14ac:dyDescent="0.35">
      <c r="A16" s="532"/>
      <c r="B16" s="37" t="str">
        <f>'Project Budget '!B18</f>
        <v>Other (describe)</v>
      </c>
      <c r="C16" s="120">
        <f>C$4*'Project Budget '!E18</f>
        <v>0</v>
      </c>
      <c r="D16" s="226"/>
      <c r="L16" s="534"/>
    </row>
    <row r="17" spans="1:12" x14ac:dyDescent="0.35">
      <c r="A17" s="532"/>
      <c r="B17" s="37" t="str">
        <f>'Project Budget '!B19</f>
        <v>Other (describe)</v>
      </c>
      <c r="C17" s="121">
        <f>C$4*'Project Budget '!E19</f>
        <v>0</v>
      </c>
      <c r="D17" s="226"/>
      <c r="L17" s="534"/>
    </row>
    <row r="18" spans="1:12" ht="15" thickBot="1" x14ac:dyDescent="0.4">
      <c r="A18" s="532"/>
      <c r="B18" s="65" t="s">
        <v>346</v>
      </c>
      <c r="C18" s="221">
        <f>SUM(C8:C17)</f>
        <v>0</v>
      </c>
      <c r="L18" s="534"/>
    </row>
    <row r="19" spans="1:12" ht="15" thickTop="1" x14ac:dyDescent="0.35">
      <c r="A19" s="532"/>
      <c r="L19" s="534"/>
    </row>
    <row r="20" spans="1:12" ht="14.65" hidden="1" customHeight="1" x14ac:dyDescent="0.35">
      <c r="A20" s="532"/>
      <c r="B20" s="215" t="s">
        <v>423</v>
      </c>
      <c r="C20" s="216" t="e">
        <f>MIN((C18*(75%-'Project Budget '!D35)),'Project Budget '!I74)</f>
        <v>#DIV/0!</v>
      </c>
      <c r="D20" s="867" t="s">
        <v>424</v>
      </c>
      <c r="E20" s="868"/>
      <c r="F20" s="869"/>
      <c r="G20" s="222"/>
      <c r="H20" s="222"/>
      <c r="L20" s="534"/>
    </row>
    <row r="21" spans="1:12" ht="15" hidden="1" thickBot="1" x14ac:dyDescent="0.4">
      <c r="A21" s="532"/>
      <c r="B21" s="217" t="s">
        <v>425</v>
      </c>
      <c r="C21" s="218">
        <f>'Project Budget '!I75</f>
        <v>0</v>
      </c>
      <c r="D21" s="870"/>
      <c r="E21" s="871"/>
      <c r="F21" s="872"/>
      <c r="G21" s="222"/>
      <c r="H21" s="222"/>
      <c r="L21" s="534"/>
    </row>
    <row r="22" spans="1:12" x14ac:dyDescent="0.35">
      <c r="A22" s="532"/>
      <c r="E22" s="12"/>
      <c r="G22" s="28"/>
      <c r="L22" s="534"/>
    </row>
    <row r="23" spans="1:12" ht="20.25" customHeight="1" x14ac:dyDescent="0.5">
      <c r="A23" s="532"/>
      <c r="B23" s="597" t="s">
        <v>426</v>
      </c>
      <c r="C23" s="593"/>
      <c r="D23" s="592"/>
      <c r="E23" s="598"/>
      <c r="F23" s="599"/>
      <c r="G23" s="591"/>
      <c r="H23" s="593"/>
      <c r="I23" s="593"/>
      <c r="J23" s="593"/>
      <c r="K23" s="593"/>
      <c r="L23" s="534"/>
    </row>
    <row r="24" spans="1:12" ht="29" x14ac:dyDescent="0.35">
      <c r="A24" s="532"/>
      <c r="B24" s="43"/>
      <c r="D24" s="528" t="s">
        <v>427</v>
      </c>
      <c r="E24" s="528" t="s">
        <v>358</v>
      </c>
      <c r="F24" s="529" t="s">
        <v>428</v>
      </c>
      <c r="G24" s="530" t="s">
        <v>429</v>
      </c>
      <c r="H24" s="145" t="s">
        <v>352</v>
      </c>
      <c r="L24" s="534"/>
    </row>
    <row r="25" spans="1:12" x14ac:dyDescent="0.35">
      <c r="A25" s="532"/>
      <c r="B25" s="7" t="s">
        <v>430</v>
      </c>
      <c r="D25" s="123"/>
      <c r="E25" s="123"/>
      <c r="F25" s="123"/>
      <c r="G25" s="94">
        <f>E25*F25*12</f>
        <v>0</v>
      </c>
      <c r="H25" s="226"/>
      <c r="L25" s="534"/>
    </row>
    <row r="26" spans="1:12" x14ac:dyDescent="0.35">
      <c r="A26" s="532"/>
      <c r="B26" s="7" t="s">
        <v>431</v>
      </c>
      <c r="D26" s="123"/>
      <c r="E26" s="123"/>
      <c r="F26" s="123"/>
      <c r="G26" s="94">
        <f>E26*F26*12</f>
        <v>0</v>
      </c>
      <c r="H26" s="226"/>
      <c r="L26" s="534"/>
    </row>
    <row r="27" spans="1:12" x14ac:dyDescent="0.35">
      <c r="A27" s="532"/>
      <c r="B27" s="7" t="s">
        <v>432</v>
      </c>
      <c r="D27" s="123"/>
      <c r="E27" s="123"/>
      <c r="F27" s="123"/>
      <c r="G27" s="94">
        <f>E27*F27*12</f>
        <v>0</v>
      </c>
      <c r="H27" s="226"/>
      <c r="L27" s="534"/>
    </row>
    <row r="28" spans="1:12" x14ac:dyDescent="0.35">
      <c r="A28" s="532"/>
      <c r="B28" s="7" t="s">
        <v>433</v>
      </c>
      <c r="D28" s="123"/>
      <c r="E28" s="123"/>
      <c r="F28" s="123"/>
      <c r="G28" s="94">
        <f t="shared" ref="G28:G34" si="0">E28*F28*12</f>
        <v>0</v>
      </c>
      <c r="H28" s="226"/>
      <c r="L28" s="534"/>
    </row>
    <row r="29" spans="1:12" x14ac:dyDescent="0.35">
      <c r="A29" s="532"/>
      <c r="B29" s="7" t="s">
        <v>434</v>
      </c>
      <c r="D29" s="123"/>
      <c r="E29" s="123"/>
      <c r="F29" s="123"/>
      <c r="G29" s="94">
        <f t="shared" si="0"/>
        <v>0</v>
      </c>
      <c r="H29" s="226"/>
      <c r="L29" s="534"/>
    </row>
    <row r="30" spans="1:12" x14ac:dyDescent="0.35">
      <c r="A30" s="532"/>
      <c r="B30" s="7" t="s">
        <v>435</v>
      </c>
      <c r="D30" s="123"/>
      <c r="E30" s="123"/>
      <c r="F30" s="123"/>
      <c r="G30" s="94">
        <f>E30*F30*12</f>
        <v>0</v>
      </c>
      <c r="H30" s="226"/>
      <c r="L30" s="534"/>
    </row>
    <row r="31" spans="1:12" x14ac:dyDescent="0.35">
      <c r="A31" s="532"/>
      <c r="B31" s="71" t="s">
        <v>254</v>
      </c>
      <c r="D31" s="123"/>
      <c r="E31" s="123"/>
      <c r="F31" s="123"/>
      <c r="G31" s="94">
        <f t="shared" si="0"/>
        <v>0</v>
      </c>
      <c r="H31" s="226"/>
      <c r="L31" s="534"/>
    </row>
    <row r="32" spans="1:12" x14ac:dyDescent="0.35">
      <c r="A32" s="532"/>
      <c r="B32" s="71" t="s">
        <v>254</v>
      </c>
      <c r="D32" s="123"/>
      <c r="E32" s="123"/>
      <c r="F32" s="123"/>
      <c r="G32" s="94">
        <f t="shared" si="0"/>
        <v>0</v>
      </c>
      <c r="H32" s="226"/>
      <c r="L32" s="534"/>
    </row>
    <row r="33" spans="1:12" x14ac:dyDescent="0.35">
      <c r="A33" s="532"/>
      <c r="B33" s="71" t="s">
        <v>254</v>
      </c>
      <c r="D33" s="123"/>
      <c r="E33" s="123"/>
      <c r="F33" s="123"/>
      <c r="G33" s="94">
        <f t="shared" si="0"/>
        <v>0</v>
      </c>
      <c r="H33" s="226"/>
      <c r="L33" s="534"/>
    </row>
    <row r="34" spans="1:12" x14ac:dyDescent="0.35">
      <c r="A34" s="532"/>
      <c r="B34" s="71" t="s">
        <v>254</v>
      </c>
      <c r="D34" s="123"/>
      <c r="E34" s="123"/>
      <c r="F34" s="123"/>
      <c r="G34" s="94">
        <f t="shared" si="0"/>
        <v>0</v>
      </c>
      <c r="H34" s="226"/>
      <c r="L34" s="534"/>
    </row>
    <row r="35" spans="1:12" ht="16" x14ac:dyDescent="0.5">
      <c r="A35" s="532"/>
      <c r="B35" s="7" t="s">
        <v>436</v>
      </c>
      <c r="C35" s="7"/>
      <c r="D35" s="7"/>
      <c r="E35" s="7"/>
      <c r="G35" s="148"/>
      <c r="H35" s="226"/>
      <c r="L35" s="534"/>
    </row>
    <row r="36" spans="1:12" x14ac:dyDescent="0.35">
      <c r="A36" s="532"/>
      <c r="B36" s="7" t="s">
        <v>363</v>
      </c>
      <c r="D36" s="131">
        <f>SUM(D25:D34)</f>
        <v>0</v>
      </c>
      <c r="E36" s="131">
        <f>SUM(E25:E34)</f>
        <v>0</v>
      </c>
      <c r="G36" s="94">
        <f>SUM(G25:G35)</f>
        <v>0</v>
      </c>
      <c r="H36" s="226"/>
      <c r="L36" s="534"/>
    </row>
    <row r="37" spans="1:12" x14ac:dyDescent="0.35">
      <c r="A37" s="532"/>
      <c r="B37" s="7" t="s">
        <v>437</v>
      </c>
      <c r="C37" s="7"/>
      <c r="D37" s="7"/>
      <c r="E37" s="7"/>
      <c r="G37" s="149"/>
      <c r="H37" s="226"/>
      <c r="L37" s="534"/>
    </row>
    <row r="38" spans="1:12" x14ac:dyDescent="0.35">
      <c r="A38" s="532"/>
      <c r="B38" s="7" t="s">
        <v>355</v>
      </c>
      <c r="C38" s="7"/>
      <c r="D38" s="7"/>
      <c r="E38" s="7"/>
      <c r="G38" s="95">
        <f>G37*G36</f>
        <v>0</v>
      </c>
      <c r="H38" s="226"/>
      <c r="L38" s="534"/>
    </row>
    <row r="39" spans="1:12" x14ac:dyDescent="0.35">
      <c r="A39" s="532"/>
      <c r="B39" s="65" t="s">
        <v>438</v>
      </c>
      <c r="C39" s="65"/>
      <c r="D39" s="65"/>
      <c r="E39" s="65"/>
      <c r="F39" s="124"/>
      <c r="G39" s="227">
        <f>G36-G38</f>
        <v>0</v>
      </c>
      <c r="H39" s="228"/>
      <c r="L39" s="534"/>
    </row>
    <row r="40" spans="1:12" x14ac:dyDescent="0.35">
      <c r="A40" s="532"/>
      <c r="L40" s="534"/>
    </row>
    <row r="41" spans="1:12" ht="20.25" customHeight="1" x14ac:dyDescent="0.35">
      <c r="A41" s="532"/>
      <c r="B41" s="587" t="s">
        <v>439</v>
      </c>
      <c r="C41" s="593"/>
      <c r="D41" s="593"/>
      <c r="E41" s="593"/>
      <c r="F41" s="593"/>
      <c r="G41" s="591"/>
      <c r="H41" s="593"/>
      <c r="I41" s="593"/>
      <c r="J41" s="593"/>
      <c r="K41" s="593"/>
      <c r="L41" s="534"/>
    </row>
    <row r="42" spans="1:12" ht="29" x14ac:dyDescent="0.35">
      <c r="A42" s="532"/>
      <c r="B42" s="27"/>
      <c r="G42" s="122" t="s">
        <v>351</v>
      </c>
      <c r="H42" s="145" t="s">
        <v>352</v>
      </c>
      <c r="L42" s="534"/>
    </row>
    <row r="43" spans="1:12" x14ac:dyDescent="0.35">
      <c r="A43" s="532"/>
      <c r="B43" s="26" t="s">
        <v>372</v>
      </c>
      <c r="G43" s="150"/>
      <c r="H43" s="226"/>
      <c r="L43" s="534"/>
    </row>
    <row r="44" spans="1:12" x14ac:dyDescent="0.35">
      <c r="A44" s="532"/>
      <c r="B44" s="7" t="s">
        <v>373</v>
      </c>
      <c r="G44" s="150"/>
      <c r="H44" s="226"/>
      <c r="L44" s="534"/>
    </row>
    <row r="45" spans="1:12" x14ac:dyDescent="0.35">
      <c r="A45" s="532"/>
      <c r="B45" s="7" t="s">
        <v>440</v>
      </c>
      <c r="G45" s="150"/>
      <c r="H45" s="226"/>
      <c r="L45" s="534"/>
    </row>
    <row r="46" spans="1:12" x14ac:dyDescent="0.35">
      <c r="A46" s="532"/>
      <c r="B46" s="7" t="s">
        <v>441</v>
      </c>
      <c r="G46" s="150"/>
      <c r="H46" s="226"/>
      <c r="L46" s="534"/>
    </row>
    <row r="47" spans="1:12" x14ac:dyDescent="0.35">
      <c r="A47" s="532"/>
      <c r="B47" s="7" t="s">
        <v>442</v>
      </c>
      <c r="G47" s="150"/>
      <c r="H47" s="226"/>
      <c r="L47" s="534"/>
    </row>
    <row r="48" spans="1:12" x14ac:dyDescent="0.35">
      <c r="A48" s="532"/>
      <c r="B48" s="7" t="s">
        <v>377</v>
      </c>
      <c r="G48" s="94">
        <f>SUM(G45:G47)</f>
        <v>0</v>
      </c>
      <c r="H48" s="226"/>
      <c r="L48" s="534"/>
    </row>
    <row r="49" spans="1:12" x14ac:dyDescent="0.35">
      <c r="A49" s="532"/>
      <c r="B49" s="7" t="s">
        <v>378</v>
      </c>
      <c r="G49" s="150"/>
      <c r="H49" s="226"/>
      <c r="L49" s="534"/>
    </row>
    <row r="50" spans="1:12" x14ac:dyDescent="0.35">
      <c r="A50" s="532"/>
      <c r="B50" s="7" t="s">
        <v>379</v>
      </c>
      <c r="G50" s="150"/>
      <c r="H50" s="226"/>
      <c r="L50" s="534"/>
    </row>
    <row r="51" spans="1:12" x14ac:dyDescent="0.35">
      <c r="A51" s="532"/>
      <c r="B51" s="71" t="s">
        <v>254</v>
      </c>
      <c r="G51" s="150">
        <v>0</v>
      </c>
      <c r="H51" s="226"/>
      <c r="L51" s="534"/>
    </row>
    <row r="52" spans="1:12" x14ac:dyDescent="0.35">
      <c r="A52" s="532"/>
      <c r="B52" s="71" t="s">
        <v>254</v>
      </c>
      <c r="G52" s="150"/>
      <c r="H52" s="226"/>
      <c r="L52" s="534"/>
    </row>
    <row r="53" spans="1:12" x14ac:dyDescent="0.35">
      <c r="A53" s="532"/>
      <c r="B53" s="71" t="s">
        <v>254</v>
      </c>
      <c r="G53" s="150"/>
      <c r="H53" s="226"/>
      <c r="L53" s="534"/>
    </row>
    <row r="54" spans="1:12" x14ac:dyDescent="0.35">
      <c r="A54" s="532"/>
      <c r="B54" s="71" t="s">
        <v>254</v>
      </c>
      <c r="G54" s="150"/>
      <c r="H54" s="226"/>
      <c r="L54" s="534"/>
    </row>
    <row r="55" spans="1:12" x14ac:dyDescent="0.35">
      <c r="A55" s="532"/>
      <c r="B55" s="7" t="s">
        <v>443</v>
      </c>
      <c r="F55" s="77"/>
      <c r="G55" s="97">
        <f>F55*$G$39</f>
        <v>0</v>
      </c>
      <c r="H55" s="226"/>
      <c r="L55" s="534"/>
    </row>
    <row r="56" spans="1:12" x14ac:dyDescent="0.35">
      <c r="A56" s="532"/>
      <c r="B56" s="7" t="s">
        <v>444</v>
      </c>
      <c r="F56" s="126"/>
      <c r="G56" s="125">
        <f>F56*$G$39</f>
        <v>0</v>
      </c>
      <c r="H56" s="226"/>
      <c r="L56" s="534"/>
    </row>
    <row r="57" spans="1:12" x14ac:dyDescent="0.35">
      <c r="A57" s="532"/>
      <c r="B57" s="65" t="s">
        <v>383</v>
      </c>
      <c r="C57" s="124"/>
      <c r="D57" s="124"/>
      <c r="E57" s="124"/>
      <c r="F57" s="124"/>
      <c r="G57" s="89">
        <f>SUM(G48:G56,G43:G44)</f>
        <v>0</v>
      </c>
      <c r="H57" s="33"/>
      <c r="I57" s="3"/>
      <c r="J57" s="34"/>
      <c r="L57" s="534"/>
    </row>
    <row r="58" spans="1:12" x14ac:dyDescent="0.35">
      <c r="A58" s="532"/>
      <c r="B58" s="7"/>
      <c r="G58" s="7"/>
      <c r="L58" s="534"/>
    </row>
    <row r="59" spans="1:12" x14ac:dyDescent="0.35">
      <c r="A59" s="532"/>
      <c r="B59" s="127" t="s">
        <v>445</v>
      </c>
      <c r="C59" s="128"/>
      <c r="D59" s="128"/>
      <c r="E59" s="128"/>
      <c r="F59" s="128"/>
      <c r="G59" s="129">
        <f>G39-G57</f>
        <v>0</v>
      </c>
      <c r="L59" s="534"/>
    </row>
    <row r="60" spans="1:12" x14ac:dyDescent="0.35">
      <c r="A60" s="532"/>
      <c r="B60" s="9"/>
      <c r="G60" s="224"/>
      <c r="L60" s="534"/>
    </row>
    <row r="61" spans="1:12" x14ac:dyDescent="0.35">
      <c r="A61" s="532"/>
      <c r="L61" s="534"/>
    </row>
    <row r="62" spans="1:12" ht="20.25" customHeight="1" thickBot="1" x14ac:dyDescent="0.4">
      <c r="A62" s="532"/>
      <c r="B62" s="602" t="s">
        <v>446</v>
      </c>
      <c r="C62" s="603"/>
      <c r="D62" s="603"/>
      <c r="E62" s="603"/>
      <c r="F62" s="603"/>
      <c r="G62" s="604"/>
      <c r="H62" s="603"/>
      <c r="I62" s="603"/>
      <c r="J62" s="603"/>
      <c r="K62" s="603"/>
      <c r="L62" s="534"/>
    </row>
    <row r="63" spans="1:12" x14ac:dyDescent="0.35">
      <c r="A63" s="532"/>
      <c r="B63" s="694" t="s">
        <v>447</v>
      </c>
      <c r="C63" s="695"/>
      <c r="D63" s="695"/>
      <c r="E63" s="695"/>
      <c r="F63" s="695"/>
      <c r="G63" s="339" t="e">
        <f>MIN(C20,C21)</f>
        <v>#DIV/0!</v>
      </c>
      <c r="H63" s="536" t="s">
        <v>448</v>
      </c>
      <c r="I63" s="535"/>
      <c r="J63" s="535"/>
      <c r="K63" s="535"/>
      <c r="L63" s="534"/>
    </row>
    <row r="64" spans="1:12" x14ac:dyDescent="0.35">
      <c r="A64" s="532"/>
      <c r="B64" s="696" t="s">
        <v>449</v>
      </c>
      <c r="C64" s="535"/>
      <c r="D64" s="535"/>
      <c r="E64" s="535"/>
      <c r="F64" s="535"/>
      <c r="G64" s="697">
        <f>'Proforma - Residential'!G79</f>
        <v>0</v>
      </c>
      <c r="H64" s="535"/>
      <c r="I64" s="535"/>
      <c r="J64" s="219"/>
      <c r="K64" s="535"/>
      <c r="L64" s="534"/>
    </row>
    <row r="65" spans="1:12" x14ac:dyDescent="0.35">
      <c r="A65" s="532"/>
      <c r="B65" s="696" t="s">
        <v>391</v>
      </c>
      <c r="C65" s="535"/>
      <c r="D65" s="535"/>
      <c r="E65" s="535"/>
      <c r="F65" s="535"/>
      <c r="G65" s="698">
        <f>'Proforma - Residential'!G80</f>
        <v>0</v>
      </c>
      <c r="H65" s="535"/>
      <c r="I65" s="535"/>
      <c r="J65" s="535"/>
      <c r="K65" s="535"/>
      <c r="L65" s="534"/>
    </row>
    <row r="66" spans="1:12" x14ac:dyDescent="0.35">
      <c r="A66" s="532"/>
      <c r="B66" s="696" t="s">
        <v>407</v>
      </c>
      <c r="C66" s="535"/>
      <c r="D66" s="535"/>
      <c r="E66" s="535"/>
      <c r="F66" s="535"/>
      <c r="G66" s="333">
        <f>IFERROR(IF(G63=0, 0, -PMT((((G64/2)+1)^(1/6))-1, G65*12, G63, 0, 0)),0)</f>
        <v>0</v>
      </c>
      <c r="H66" s="535"/>
      <c r="I66" s="535"/>
      <c r="J66" s="535"/>
      <c r="K66" s="535"/>
      <c r="L66" s="534"/>
    </row>
    <row r="67" spans="1:12" x14ac:dyDescent="0.35">
      <c r="A67" s="532"/>
      <c r="B67" s="696" t="s">
        <v>408</v>
      </c>
      <c r="C67" s="535"/>
      <c r="D67" s="535"/>
      <c r="E67" s="535"/>
      <c r="F67" s="535"/>
      <c r="G67" s="333">
        <f>G66*12</f>
        <v>0</v>
      </c>
      <c r="H67" s="535"/>
      <c r="I67" s="535"/>
      <c r="J67" s="535"/>
      <c r="K67" s="535"/>
      <c r="L67" s="534"/>
    </row>
    <row r="68" spans="1:12" x14ac:dyDescent="0.35">
      <c r="A68" s="532"/>
      <c r="B68" s="696" t="s">
        <v>450</v>
      </c>
      <c r="C68" s="535"/>
      <c r="D68" s="535"/>
      <c r="E68" s="535"/>
      <c r="F68" s="535"/>
      <c r="G68" s="699">
        <f>IF(G67=0, 0, G59/G67)</f>
        <v>0</v>
      </c>
      <c r="H68" s="535"/>
      <c r="I68" s="535"/>
      <c r="J68" s="535"/>
      <c r="K68" s="535"/>
      <c r="L68" s="534"/>
    </row>
    <row r="69" spans="1:12" ht="18.5" x14ac:dyDescent="0.45">
      <c r="A69" s="532"/>
      <c r="B69" s="700" t="s">
        <v>451</v>
      </c>
      <c r="C69" s="349"/>
      <c r="D69" s="349"/>
      <c r="E69" s="535"/>
      <c r="F69" s="535"/>
      <c r="G69" s="680" t="str">
        <f>IF(G68&gt;=1.4,"Yes","No")</f>
        <v>No</v>
      </c>
      <c r="H69" s="535"/>
      <c r="I69" s="535"/>
      <c r="J69" s="535"/>
      <c r="K69" s="535"/>
      <c r="L69" s="534"/>
    </row>
    <row r="70" spans="1:12" ht="15" thickBot="1" x14ac:dyDescent="0.4">
      <c r="A70" s="532"/>
      <c r="B70" s="701" t="s">
        <v>452</v>
      </c>
      <c r="C70" s="702"/>
      <c r="D70" s="703" t="s">
        <v>405</v>
      </c>
      <c r="E70" s="703"/>
      <c r="F70" s="704">
        <v>1.4</v>
      </c>
      <c r="G70" s="705">
        <f>IFERROR(IF(G$63=0,0,((G59/F70/12)/(((1+((G64*100)/200))^(1/6)-1)/(1-((1+(G64*100)/200)^(1/6))^(-12*G65))))),0)</f>
        <v>0</v>
      </c>
      <c r="H70" s="220"/>
      <c r="I70" s="535"/>
      <c r="J70" s="535"/>
      <c r="K70" s="535"/>
      <c r="L70" s="534"/>
    </row>
    <row r="71" spans="1:12" ht="15" thickBot="1" x14ac:dyDescent="0.4">
      <c r="A71" s="532"/>
      <c r="B71" s="693"/>
      <c r="C71" s="535"/>
      <c r="D71" s="535"/>
      <c r="E71" s="535"/>
      <c r="F71" s="535"/>
      <c r="G71" s="210"/>
      <c r="H71" s="535"/>
      <c r="I71" s="535"/>
      <c r="J71" s="535"/>
      <c r="K71" s="535"/>
      <c r="L71" s="534"/>
    </row>
    <row r="72" spans="1:12" x14ac:dyDescent="0.35">
      <c r="A72" s="532"/>
      <c r="B72" s="706" t="s">
        <v>453</v>
      </c>
      <c r="C72" s="707"/>
      <c r="D72" s="707"/>
      <c r="E72" s="707"/>
      <c r="F72" s="707"/>
      <c r="G72" s="708" t="e">
        <f>MIN(G63,G70,C21)</f>
        <v>#DIV/0!</v>
      </c>
      <c r="H72" s="535"/>
      <c r="I72" s="535"/>
      <c r="J72" s="535"/>
      <c r="K72" s="535"/>
      <c r="L72" s="534"/>
    </row>
    <row r="73" spans="1:12" x14ac:dyDescent="0.35">
      <c r="A73" s="532"/>
      <c r="B73" s="696" t="s">
        <v>407</v>
      </c>
      <c r="C73" s="45"/>
      <c r="D73" s="45"/>
      <c r="E73" s="45"/>
      <c r="F73" s="45"/>
      <c r="G73" s="333" t="e">
        <f>IF(G72=0, 0, -PMT((((G64/2)+1)^(1/6))-1, G65*12, G72, 0, 0))</f>
        <v>#DIV/0!</v>
      </c>
      <c r="H73" s="535"/>
      <c r="I73" s="535"/>
      <c r="J73" s="535"/>
      <c r="K73" s="535"/>
      <c r="L73" s="534"/>
    </row>
    <row r="74" spans="1:12" x14ac:dyDescent="0.35">
      <c r="A74" s="532"/>
      <c r="B74" s="696" t="s">
        <v>408</v>
      </c>
      <c r="C74" s="45"/>
      <c r="D74" s="45"/>
      <c r="E74" s="45"/>
      <c r="F74" s="45"/>
      <c r="G74" s="333" t="e">
        <f>G73*12</f>
        <v>#DIV/0!</v>
      </c>
      <c r="H74" s="535"/>
      <c r="I74" s="535"/>
      <c r="J74" s="535"/>
      <c r="K74" s="535"/>
      <c r="L74" s="534"/>
    </row>
    <row r="75" spans="1:12" ht="15" thickBot="1" x14ac:dyDescent="0.4">
      <c r="A75" s="532"/>
      <c r="B75" s="701" t="s">
        <v>454</v>
      </c>
      <c r="C75" s="709"/>
      <c r="D75" s="709"/>
      <c r="E75" s="709"/>
      <c r="F75" s="709"/>
      <c r="G75" s="345" t="e">
        <f>IF(G74=0, 0, ROUND(G59/G74,2))</f>
        <v>#DIV/0!</v>
      </c>
      <c r="H75" s="535"/>
      <c r="I75" s="535"/>
      <c r="J75" s="535"/>
      <c r="K75" s="535"/>
      <c r="L75" s="534"/>
    </row>
    <row r="76" spans="1:12" ht="19" customHeight="1" x14ac:dyDescent="0.35">
      <c r="A76" s="532"/>
      <c r="B76" s="607"/>
      <c r="C76" s="607"/>
      <c r="D76" s="607"/>
      <c r="E76" s="607"/>
      <c r="F76" s="607"/>
      <c r="G76" s="608"/>
      <c r="H76" s="607"/>
      <c r="I76" s="607"/>
      <c r="J76" s="607"/>
      <c r="K76" s="24"/>
      <c r="L76" s="534"/>
    </row>
    <row r="77" spans="1:12" x14ac:dyDescent="0.35">
      <c r="A77" s="532"/>
      <c r="B77" s="151" t="s">
        <v>290</v>
      </c>
      <c r="C77" s="6"/>
      <c r="D77" s="6"/>
      <c r="E77" s="6"/>
      <c r="F77" s="6"/>
      <c r="G77" s="6"/>
      <c r="H77" s="6"/>
      <c r="I77" s="6"/>
      <c r="J77" s="6"/>
      <c r="K77" s="6"/>
      <c r="L77" s="534"/>
    </row>
    <row r="78" spans="1:12" x14ac:dyDescent="0.35">
      <c r="A78" s="532"/>
      <c r="B78" s="855"/>
      <c r="C78" s="856"/>
      <c r="D78" s="856"/>
      <c r="E78" s="856"/>
      <c r="F78" s="856"/>
      <c r="G78" s="856"/>
      <c r="H78" s="856"/>
      <c r="I78" s="856"/>
      <c r="J78" s="856"/>
      <c r="K78" s="857"/>
      <c r="L78" s="534"/>
    </row>
    <row r="79" spans="1:12" x14ac:dyDescent="0.35">
      <c r="A79" s="532"/>
      <c r="B79" s="858"/>
      <c r="C79" s="859"/>
      <c r="D79" s="859"/>
      <c r="E79" s="859"/>
      <c r="F79" s="859"/>
      <c r="G79" s="859"/>
      <c r="H79" s="859"/>
      <c r="I79" s="859"/>
      <c r="J79" s="859"/>
      <c r="K79" s="860"/>
      <c r="L79" s="534"/>
    </row>
    <row r="80" spans="1:12" x14ac:dyDescent="0.35">
      <c r="A80" s="532"/>
      <c r="B80" s="858"/>
      <c r="C80" s="859"/>
      <c r="D80" s="859"/>
      <c r="E80" s="859"/>
      <c r="F80" s="859"/>
      <c r="G80" s="859"/>
      <c r="H80" s="859"/>
      <c r="I80" s="859"/>
      <c r="J80" s="859"/>
      <c r="K80" s="860"/>
      <c r="L80" s="534"/>
    </row>
    <row r="81" spans="1:12" x14ac:dyDescent="0.35">
      <c r="A81" s="532"/>
      <c r="B81" s="858"/>
      <c r="C81" s="859"/>
      <c r="D81" s="859"/>
      <c r="E81" s="859"/>
      <c r="F81" s="859"/>
      <c r="G81" s="859"/>
      <c r="H81" s="859"/>
      <c r="I81" s="859"/>
      <c r="J81" s="859"/>
      <c r="K81" s="860"/>
      <c r="L81" s="534"/>
    </row>
    <row r="82" spans="1:12" x14ac:dyDescent="0.35">
      <c r="A82" s="532"/>
      <c r="B82" s="861"/>
      <c r="C82" s="862"/>
      <c r="D82" s="862"/>
      <c r="E82" s="862"/>
      <c r="F82" s="862"/>
      <c r="G82" s="862"/>
      <c r="H82" s="862"/>
      <c r="I82" s="862"/>
      <c r="J82" s="862"/>
      <c r="K82" s="863"/>
      <c r="L82" s="534"/>
    </row>
    <row r="83" spans="1:12" x14ac:dyDescent="0.35">
      <c r="A83" s="532"/>
      <c r="B83" s="6"/>
      <c r="C83" s="6"/>
      <c r="D83" s="6"/>
      <c r="E83" s="6"/>
      <c r="F83" s="6"/>
      <c r="G83" s="6"/>
      <c r="H83" s="6"/>
      <c r="I83" s="6"/>
      <c r="J83" s="6"/>
      <c r="K83" s="6"/>
      <c r="L83" s="534"/>
    </row>
    <row r="84" spans="1:12" ht="24" customHeight="1" x14ac:dyDescent="0.35">
      <c r="A84" s="537"/>
      <c r="B84" s="538"/>
      <c r="C84" s="538"/>
      <c r="D84" s="538"/>
      <c r="E84" s="538"/>
      <c r="F84" s="538"/>
      <c r="G84" s="538"/>
      <c r="H84" s="538"/>
      <c r="I84" s="538"/>
      <c r="J84" s="538"/>
      <c r="K84" s="538"/>
      <c r="L84" s="539"/>
    </row>
    <row r="85" spans="1:12" x14ac:dyDescent="0.35">
      <c r="B85" s="6"/>
      <c r="C85" s="6"/>
      <c r="D85" s="6"/>
      <c r="E85" s="6"/>
      <c r="F85" s="6"/>
      <c r="G85" s="6"/>
      <c r="H85" s="6"/>
      <c r="I85" s="6"/>
      <c r="J85" s="6"/>
      <c r="K85" s="6"/>
    </row>
    <row r="86" spans="1:12" x14ac:dyDescent="0.35">
      <c r="G86" s="23"/>
    </row>
    <row r="87" spans="1:12" x14ac:dyDescent="0.35">
      <c r="G87" s="22"/>
    </row>
  </sheetData>
  <sheetProtection algorithmName="SHA-512" hashValue="gm4EoOb8AEEjfPYIJ6p/bbdB2EW7PN8r0EEwL3qpVBfEi6eMjM08TWOOJszlClDI1ZfZPbuGnjy2uLtvoSqS9A==" saltValue="CfA054CiD45aH+67uj8x5g==" spinCount="100000" sheet="1" objects="1" scenarios="1"/>
  <mergeCells count="1368">
    <mergeCell ref="WUW2:WVH2"/>
    <mergeCell ref="WVI2:WVT2"/>
    <mergeCell ref="WVU2:WWF2"/>
    <mergeCell ref="WWG2:WWR2"/>
    <mergeCell ref="WWS2:WXD2"/>
    <mergeCell ref="WSO2:WSZ2"/>
    <mergeCell ref="WTA2:WTL2"/>
    <mergeCell ref="WTM2:WTX2"/>
    <mergeCell ref="WTY2:WUJ2"/>
    <mergeCell ref="WUK2:WUV2"/>
    <mergeCell ref="WQG2:WQR2"/>
    <mergeCell ref="WQS2:WRD2"/>
    <mergeCell ref="WRE2:WRP2"/>
    <mergeCell ref="XEC2:XEN2"/>
    <mergeCell ref="XEO2:XEZ2"/>
    <mergeCell ref="XFA2:XFD2"/>
    <mergeCell ref="XBU2:XCF2"/>
    <mergeCell ref="XCG2:XCR2"/>
    <mergeCell ref="XCS2:XDD2"/>
    <mergeCell ref="XDE2:XDP2"/>
    <mergeCell ref="XDQ2:XEB2"/>
    <mergeCell ref="WZM2:WZX2"/>
    <mergeCell ref="WZY2:XAJ2"/>
    <mergeCell ref="XAK2:XAV2"/>
    <mergeCell ref="XAW2:XBH2"/>
    <mergeCell ref="XBI2:XBT2"/>
    <mergeCell ref="WXE2:WXP2"/>
    <mergeCell ref="WXQ2:WYB2"/>
    <mergeCell ref="WYC2:WYN2"/>
    <mergeCell ref="WYO2:WYZ2"/>
    <mergeCell ref="WZA2:WZL2"/>
    <mergeCell ref="WRQ2:WSB2"/>
    <mergeCell ref="WSC2:WSN2"/>
    <mergeCell ref="WNY2:WOJ2"/>
    <mergeCell ref="WOK2:WOV2"/>
    <mergeCell ref="WOW2:WPH2"/>
    <mergeCell ref="WPI2:WPT2"/>
    <mergeCell ref="WPU2:WQF2"/>
    <mergeCell ref="WLQ2:WMB2"/>
    <mergeCell ref="WMC2:WMN2"/>
    <mergeCell ref="WMO2:WMZ2"/>
    <mergeCell ref="WNA2:WNL2"/>
    <mergeCell ref="WNM2:WNX2"/>
    <mergeCell ref="WJI2:WJT2"/>
    <mergeCell ref="WJU2:WKF2"/>
    <mergeCell ref="WKG2:WKR2"/>
    <mergeCell ref="WKS2:WLD2"/>
    <mergeCell ref="WLE2:WLP2"/>
    <mergeCell ref="WHA2:WHL2"/>
    <mergeCell ref="WHM2:WHX2"/>
    <mergeCell ref="WHY2:WIJ2"/>
    <mergeCell ref="WIK2:WIV2"/>
    <mergeCell ref="WIW2:WJH2"/>
    <mergeCell ref="WES2:WFD2"/>
    <mergeCell ref="WFE2:WFP2"/>
    <mergeCell ref="WFQ2:WGB2"/>
    <mergeCell ref="WGC2:WGN2"/>
    <mergeCell ref="WGO2:WGZ2"/>
    <mergeCell ref="WCK2:WCV2"/>
    <mergeCell ref="WCW2:WDH2"/>
    <mergeCell ref="WDI2:WDT2"/>
    <mergeCell ref="WDU2:WEF2"/>
    <mergeCell ref="WEG2:WER2"/>
    <mergeCell ref="WAC2:WAN2"/>
    <mergeCell ref="WAO2:WAZ2"/>
    <mergeCell ref="WBA2:WBL2"/>
    <mergeCell ref="WBM2:WBX2"/>
    <mergeCell ref="WBY2:WCJ2"/>
    <mergeCell ref="VXU2:VYF2"/>
    <mergeCell ref="VYG2:VYR2"/>
    <mergeCell ref="VYS2:VZD2"/>
    <mergeCell ref="VZE2:VZP2"/>
    <mergeCell ref="VZQ2:WAB2"/>
    <mergeCell ref="VVM2:VVX2"/>
    <mergeCell ref="VVY2:VWJ2"/>
    <mergeCell ref="VWK2:VWV2"/>
    <mergeCell ref="VWW2:VXH2"/>
    <mergeCell ref="VXI2:VXT2"/>
    <mergeCell ref="VTE2:VTP2"/>
    <mergeCell ref="VTQ2:VUB2"/>
    <mergeCell ref="VUC2:VUN2"/>
    <mergeCell ref="VUO2:VUZ2"/>
    <mergeCell ref="VVA2:VVL2"/>
    <mergeCell ref="VQW2:VRH2"/>
    <mergeCell ref="VRI2:VRT2"/>
    <mergeCell ref="VRU2:VSF2"/>
    <mergeCell ref="VSG2:VSR2"/>
    <mergeCell ref="VSS2:VTD2"/>
    <mergeCell ref="VOO2:VOZ2"/>
    <mergeCell ref="VPA2:VPL2"/>
    <mergeCell ref="VPM2:VPX2"/>
    <mergeCell ref="VPY2:VQJ2"/>
    <mergeCell ref="VQK2:VQV2"/>
    <mergeCell ref="VMG2:VMR2"/>
    <mergeCell ref="VMS2:VND2"/>
    <mergeCell ref="VNE2:VNP2"/>
    <mergeCell ref="VNQ2:VOB2"/>
    <mergeCell ref="VOC2:VON2"/>
    <mergeCell ref="VJY2:VKJ2"/>
    <mergeCell ref="VKK2:VKV2"/>
    <mergeCell ref="VKW2:VLH2"/>
    <mergeCell ref="VLI2:VLT2"/>
    <mergeCell ref="VLU2:VMF2"/>
    <mergeCell ref="VHQ2:VIB2"/>
    <mergeCell ref="VIC2:VIN2"/>
    <mergeCell ref="VIO2:VIZ2"/>
    <mergeCell ref="VJA2:VJL2"/>
    <mergeCell ref="VJM2:VJX2"/>
    <mergeCell ref="VFI2:VFT2"/>
    <mergeCell ref="VFU2:VGF2"/>
    <mergeCell ref="VGG2:VGR2"/>
    <mergeCell ref="VGS2:VHD2"/>
    <mergeCell ref="VHE2:VHP2"/>
    <mergeCell ref="VDA2:VDL2"/>
    <mergeCell ref="VDM2:VDX2"/>
    <mergeCell ref="VDY2:VEJ2"/>
    <mergeCell ref="VEK2:VEV2"/>
    <mergeCell ref="VEW2:VFH2"/>
    <mergeCell ref="VAS2:VBD2"/>
    <mergeCell ref="VBE2:VBP2"/>
    <mergeCell ref="VBQ2:VCB2"/>
    <mergeCell ref="VCC2:VCN2"/>
    <mergeCell ref="VCO2:VCZ2"/>
    <mergeCell ref="UYK2:UYV2"/>
    <mergeCell ref="UYW2:UZH2"/>
    <mergeCell ref="UZI2:UZT2"/>
    <mergeCell ref="UZU2:VAF2"/>
    <mergeCell ref="VAG2:VAR2"/>
    <mergeCell ref="UWC2:UWN2"/>
    <mergeCell ref="UWO2:UWZ2"/>
    <mergeCell ref="UXA2:UXL2"/>
    <mergeCell ref="UXM2:UXX2"/>
    <mergeCell ref="UXY2:UYJ2"/>
    <mergeCell ref="UTU2:UUF2"/>
    <mergeCell ref="UUG2:UUR2"/>
    <mergeCell ref="UUS2:UVD2"/>
    <mergeCell ref="UVE2:UVP2"/>
    <mergeCell ref="UVQ2:UWB2"/>
    <mergeCell ref="URM2:URX2"/>
    <mergeCell ref="URY2:USJ2"/>
    <mergeCell ref="USK2:USV2"/>
    <mergeCell ref="USW2:UTH2"/>
    <mergeCell ref="UTI2:UTT2"/>
    <mergeCell ref="UPE2:UPP2"/>
    <mergeCell ref="UPQ2:UQB2"/>
    <mergeCell ref="UQC2:UQN2"/>
    <mergeCell ref="UQO2:UQZ2"/>
    <mergeCell ref="URA2:URL2"/>
    <mergeCell ref="UMW2:UNH2"/>
    <mergeCell ref="UNI2:UNT2"/>
    <mergeCell ref="UNU2:UOF2"/>
    <mergeCell ref="UOG2:UOR2"/>
    <mergeCell ref="UOS2:UPD2"/>
    <mergeCell ref="UKO2:UKZ2"/>
    <mergeCell ref="ULA2:ULL2"/>
    <mergeCell ref="ULM2:ULX2"/>
    <mergeCell ref="ULY2:UMJ2"/>
    <mergeCell ref="UMK2:UMV2"/>
    <mergeCell ref="UIG2:UIR2"/>
    <mergeCell ref="UIS2:UJD2"/>
    <mergeCell ref="UJE2:UJP2"/>
    <mergeCell ref="UJQ2:UKB2"/>
    <mergeCell ref="UKC2:UKN2"/>
    <mergeCell ref="UFY2:UGJ2"/>
    <mergeCell ref="UGK2:UGV2"/>
    <mergeCell ref="UGW2:UHH2"/>
    <mergeCell ref="UHI2:UHT2"/>
    <mergeCell ref="UHU2:UIF2"/>
    <mergeCell ref="UDQ2:UEB2"/>
    <mergeCell ref="UEC2:UEN2"/>
    <mergeCell ref="UEO2:UEZ2"/>
    <mergeCell ref="UFA2:UFL2"/>
    <mergeCell ref="UFM2:UFX2"/>
    <mergeCell ref="UBI2:UBT2"/>
    <mergeCell ref="UBU2:UCF2"/>
    <mergeCell ref="UCG2:UCR2"/>
    <mergeCell ref="UCS2:UDD2"/>
    <mergeCell ref="UDE2:UDP2"/>
    <mergeCell ref="TZA2:TZL2"/>
    <mergeCell ref="TZM2:TZX2"/>
    <mergeCell ref="TZY2:UAJ2"/>
    <mergeCell ref="UAK2:UAV2"/>
    <mergeCell ref="UAW2:UBH2"/>
    <mergeCell ref="TWS2:TXD2"/>
    <mergeCell ref="TXE2:TXP2"/>
    <mergeCell ref="TXQ2:TYB2"/>
    <mergeCell ref="TYC2:TYN2"/>
    <mergeCell ref="TYO2:TYZ2"/>
    <mergeCell ref="TUK2:TUV2"/>
    <mergeCell ref="TUW2:TVH2"/>
    <mergeCell ref="TVI2:TVT2"/>
    <mergeCell ref="TVU2:TWF2"/>
    <mergeCell ref="TWG2:TWR2"/>
    <mergeCell ref="TSC2:TSN2"/>
    <mergeCell ref="TSO2:TSZ2"/>
    <mergeCell ref="TTA2:TTL2"/>
    <mergeCell ref="TTM2:TTX2"/>
    <mergeCell ref="TTY2:TUJ2"/>
    <mergeCell ref="TPU2:TQF2"/>
    <mergeCell ref="TQG2:TQR2"/>
    <mergeCell ref="TQS2:TRD2"/>
    <mergeCell ref="TRE2:TRP2"/>
    <mergeCell ref="TRQ2:TSB2"/>
    <mergeCell ref="TNM2:TNX2"/>
    <mergeCell ref="TNY2:TOJ2"/>
    <mergeCell ref="TOK2:TOV2"/>
    <mergeCell ref="TOW2:TPH2"/>
    <mergeCell ref="TPI2:TPT2"/>
    <mergeCell ref="TLE2:TLP2"/>
    <mergeCell ref="TLQ2:TMB2"/>
    <mergeCell ref="TMC2:TMN2"/>
    <mergeCell ref="TMO2:TMZ2"/>
    <mergeCell ref="TNA2:TNL2"/>
    <mergeCell ref="TIW2:TJH2"/>
    <mergeCell ref="TJI2:TJT2"/>
    <mergeCell ref="TJU2:TKF2"/>
    <mergeCell ref="TKG2:TKR2"/>
    <mergeCell ref="TKS2:TLD2"/>
    <mergeCell ref="TGO2:TGZ2"/>
    <mergeCell ref="THA2:THL2"/>
    <mergeCell ref="THM2:THX2"/>
    <mergeCell ref="THY2:TIJ2"/>
    <mergeCell ref="TIK2:TIV2"/>
    <mergeCell ref="TEG2:TER2"/>
    <mergeCell ref="TES2:TFD2"/>
    <mergeCell ref="TFE2:TFP2"/>
    <mergeCell ref="TFQ2:TGB2"/>
    <mergeCell ref="TGC2:TGN2"/>
    <mergeCell ref="TBY2:TCJ2"/>
    <mergeCell ref="TCK2:TCV2"/>
    <mergeCell ref="TCW2:TDH2"/>
    <mergeCell ref="TDI2:TDT2"/>
    <mergeCell ref="TDU2:TEF2"/>
    <mergeCell ref="SZQ2:TAB2"/>
    <mergeCell ref="TAC2:TAN2"/>
    <mergeCell ref="TAO2:TAZ2"/>
    <mergeCell ref="TBA2:TBL2"/>
    <mergeCell ref="TBM2:TBX2"/>
    <mergeCell ref="SXI2:SXT2"/>
    <mergeCell ref="SXU2:SYF2"/>
    <mergeCell ref="SYG2:SYR2"/>
    <mergeCell ref="SYS2:SZD2"/>
    <mergeCell ref="SZE2:SZP2"/>
    <mergeCell ref="SVA2:SVL2"/>
    <mergeCell ref="SVM2:SVX2"/>
    <mergeCell ref="SVY2:SWJ2"/>
    <mergeCell ref="SWK2:SWV2"/>
    <mergeCell ref="SWW2:SXH2"/>
    <mergeCell ref="SSS2:STD2"/>
    <mergeCell ref="STE2:STP2"/>
    <mergeCell ref="STQ2:SUB2"/>
    <mergeCell ref="SUC2:SUN2"/>
    <mergeCell ref="SUO2:SUZ2"/>
    <mergeCell ref="SQK2:SQV2"/>
    <mergeCell ref="SQW2:SRH2"/>
    <mergeCell ref="SRI2:SRT2"/>
    <mergeCell ref="SRU2:SSF2"/>
    <mergeCell ref="SSG2:SSR2"/>
    <mergeCell ref="SOC2:SON2"/>
    <mergeCell ref="SOO2:SOZ2"/>
    <mergeCell ref="SPA2:SPL2"/>
    <mergeCell ref="SPM2:SPX2"/>
    <mergeCell ref="SPY2:SQJ2"/>
    <mergeCell ref="SLU2:SMF2"/>
    <mergeCell ref="SMG2:SMR2"/>
    <mergeCell ref="SMS2:SND2"/>
    <mergeCell ref="SNE2:SNP2"/>
    <mergeCell ref="SNQ2:SOB2"/>
    <mergeCell ref="SJM2:SJX2"/>
    <mergeCell ref="SJY2:SKJ2"/>
    <mergeCell ref="SKK2:SKV2"/>
    <mergeCell ref="SKW2:SLH2"/>
    <mergeCell ref="SLI2:SLT2"/>
    <mergeCell ref="SHE2:SHP2"/>
    <mergeCell ref="SHQ2:SIB2"/>
    <mergeCell ref="SIC2:SIN2"/>
    <mergeCell ref="SIO2:SIZ2"/>
    <mergeCell ref="SJA2:SJL2"/>
    <mergeCell ref="SEW2:SFH2"/>
    <mergeCell ref="SFI2:SFT2"/>
    <mergeCell ref="SFU2:SGF2"/>
    <mergeCell ref="SGG2:SGR2"/>
    <mergeCell ref="SGS2:SHD2"/>
    <mergeCell ref="SCO2:SCZ2"/>
    <mergeCell ref="SDA2:SDL2"/>
    <mergeCell ref="SDM2:SDX2"/>
    <mergeCell ref="SDY2:SEJ2"/>
    <mergeCell ref="SEK2:SEV2"/>
    <mergeCell ref="SAG2:SAR2"/>
    <mergeCell ref="SAS2:SBD2"/>
    <mergeCell ref="SBE2:SBP2"/>
    <mergeCell ref="SBQ2:SCB2"/>
    <mergeCell ref="SCC2:SCN2"/>
    <mergeCell ref="RXY2:RYJ2"/>
    <mergeCell ref="RYK2:RYV2"/>
    <mergeCell ref="RYW2:RZH2"/>
    <mergeCell ref="RZI2:RZT2"/>
    <mergeCell ref="RZU2:SAF2"/>
    <mergeCell ref="RVQ2:RWB2"/>
    <mergeCell ref="RWC2:RWN2"/>
    <mergeCell ref="RWO2:RWZ2"/>
    <mergeCell ref="RXA2:RXL2"/>
    <mergeCell ref="RXM2:RXX2"/>
    <mergeCell ref="RTI2:RTT2"/>
    <mergeCell ref="RTU2:RUF2"/>
    <mergeCell ref="RUG2:RUR2"/>
    <mergeCell ref="RUS2:RVD2"/>
    <mergeCell ref="RVE2:RVP2"/>
    <mergeCell ref="RRA2:RRL2"/>
    <mergeCell ref="RRM2:RRX2"/>
    <mergeCell ref="RRY2:RSJ2"/>
    <mergeCell ref="RSK2:RSV2"/>
    <mergeCell ref="RSW2:RTH2"/>
    <mergeCell ref="ROS2:RPD2"/>
    <mergeCell ref="RPE2:RPP2"/>
    <mergeCell ref="RPQ2:RQB2"/>
    <mergeCell ref="RQC2:RQN2"/>
    <mergeCell ref="RQO2:RQZ2"/>
    <mergeCell ref="RMK2:RMV2"/>
    <mergeCell ref="RMW2:RNH2"/>
    <mergeCell ref="RNI2:RNT2"/>
    <mergeCell ref="RNU2:ROF2"/>
    <mergeCell ref="ROG2:ROR2"/>
    <mergeCell ref="RKC2:RKN2"/>
    <mergeCell ref="RKO2:RKZ2"/>
    <mergeCell ref="RLA2:RLL2"/>
    <mergeCell ref="RLM2:RLX2"/>
    <mergeCell ref="RLY2:RMJ2"/>
    <mergeCell ref="RHU2:RIF2"/>
    <mergeCell ref="RIG2:RIR2"/>
    <mergeCell ref="RIS2:RJD2"/>
    <mergeCell ref="RJE2:RJP2"/>
    <mergeCell ref="RJQ2:RKB2"/>
    <mergeCell ref="RFM2:RFX2"/>
    <mergeCell ref="RFY2:RGJ2"/>
    <mergeCell ref="RGK2:RGV2"/>
    <mergeCell ref="RGW2:RHH2"/>
    <mergeCell ref="RHI2:RHT2"/>
    <mergeCell ref="RDE2:RDP2"/>
    <mergeCell ref="RDQ2:REB2"/>
    <mergeCell ref="REC2:REN2"/>
    <mergeCell ref="REO2:REZ2"/>
    <mergeCell ref="RFA2:RFL2"/>
    <mergeCell ref="RAW2:RBH2"/>
    <mergeCell ref="RBI2:RBT2"/>
    <mergeCell ref="RBU2:RCF2"/>
    <mergeCell ref="RCG2:RCR2"/>
    <mergeCell ref="RCS2:RDD2"/>
    <mergeCell ref="QYO2:QYZ2"/>
    <mergeCell ref="QZA2:QZL2"/>
    <mergeCell ref="QZM2:QZX2"/>
    <mergeCell ref="QZY2:RAJ2"/>
    <mergeCell ref="RAK2:RAV2"/>
    <mergeCell ref="QWG2:QWR2"/>
    <mergeCell ref="QWS2:QXD2"/>
    <mergeCell ref="QXE2:QXP2"/>
    <mergeCell ref="QXQ2:QYB2"/>
    <mergeCell ref="QYC2:QYN2"/>
    <mergeCell ref="QTY2:QUJ2"/>
    <mergeCell ref="QUK2:QUV2"/>
    <mergeCell ref="QUW2:QVH2"/>
    <mergeCell ref="QVI2:QVT2"/>
    <mergeCell ref="QVU2:QWF2"/>
    <mergeCell ref="QRQ2:QSB2"/>
    <mergeCell ref="QSC2:QSN2"/>
    <mergeCell ref="QSO2:QSZ2"/>
    <mergeCell ref="QTA2:QTL2"/>
    <mergeCell ref="QTM2:QTX2"/>
    <mergeCell ref="QPI2:QPT2"/>
    <mergeCell ref="QPU2:QQF2"/>
    <mergeCell ref="QQG2:QQR2"/>
    <mergeCell ref="QQS2:QRD2"/>
    <mergeCell ref="QRE2:QRP2"/>
    <mergeCell ref="QNA2:QNL2"/>
    <mergeCell ref="QNM2:QNX2"/>
    <mergeCell ref="QNY2:QOJ2"/>
    <mergeCell ref="QOK2:QOV2"/>
    <mergeCell ref="QOW2:QPH2"/>
    <mergeCell ref="QKS2:QLD2"/>
    <mergeCell ref="QLE2:QLP2"/>
    <mergeCell ref="QLQ2:QMB2"/>
    <mergeCell ref="QMC2:QMN2"/>
    <mergeCell ref="QMO2:QMZ2"/>
    <mergeCell ref="QIK2:QIV2"/>
    <mergeCell ref="QIW2:QJH2"/>
    <mergeCell ref="QJI2:QJT2"/>
    <mergeCell ref="QJU2:QKF2"/>
    <mergeCell ref="QKG2:QKR2"/>
    <mergeCell ref="QGC2:QGN2"/>
    <mergeCell ref="QGO2:QGZ2"/>
    <mergeCell ref="QHA2:QHL2"/>
    <mergeCell ref="QHM2:QHX2"/>
    <mergeCell ref="QHY2:QIJ2"/>
    <mergeCell ref="QDU2:QEF2"/>
    <mergeCell ref="QEG2:QER2"/>
    <mergeCell ref="QES2:QFD2"/>
    <mergeCell ref="QFE2:QFP2"/>
    <mergeCell ref="QFQ2:QGB2"/>
    <mergeCell ref="QBM2:QBX2"/>
    <mergeCell ref="QBY2:QCJ2"/>
    <mergeCell ref="QCK2:QCV2"/>
    <mergeCell ref="QCW2:QDH2"/>
    <mergeCell ref="QDI2:QDT2"/>
    <mergeCell ref="PZE2:PZP2"/>
    <mergeCell ref="PZQ2:QAB2"/>
    <mergeCell ref="QAC2:QAN2"/>
    <mergeCell ref="QAO2:QAZ2"/>
    <mergeCell ref="QBA2:QBL2"/>
    <mergeCell ref="PWW2:PXH2"/>
    <mergeCell ref="PXI2:PXT2"/>
    <mergeCell ref="PXU2:PYF2"/>
    <mergeCell ref="PYG2:PYR2"/>
    <mergeCell ref="PYS2:PZD2"/>
    <mergeCell ref="PUO2:PUZ2"/>
    <mergeCell ref="PVA2:PVL2"/>
    <mergeCell ref="PVM2:PVX2"/>
    <mergeCell ref="PVY2:PWJ2"/>
    <mergeCell ref="PWK2:PWV2"/>
    <mergeCell ref="PSG2:PSR2"/>
    <mergeCell ref="PSS2:PTD2"/>
    <mergeCell ref="PTE2:PTP2"/>
    <mergeCell ref="PTQ2:PUB2"/>
    <mergeCell ref="PUC2:PUN2"/>
    <mergeCell ref="PPY2:PQJ2"/>
    <mergeCell ref="PQK2:PQV2"/>
    <mergeCell ref="PQW2:PRH2"/>
    <mergeCell ref="PRI2:PRT2"/>
    <mergeCell ref="PRU2:PSF2"/>
    <mergeCell ref="PNQ2:POB2"/>
    <mergeCell ref="POC2:PON2"/>
    <mergeCell ref="POO2:POZ2"/>
    <mergeCell ref="PPA2:PPL2"/>
    <mergeCell ref="PPM2:PPX2"/>
    <mergeCell ref="PLI2:PLT2"/>
    <mergeCell ref="PLU2:PMF2"/>
    <mergeCell ref="PMG2:PMR2"/>
    <mergeCell ref="PMS2:PND2"/>
    <mergeCell ref="PNE2:PNP2"/>
    <mergeCell ref="PJA2:PJL2"/>
    <mergeCell ref="PJM2:PJX2"/>
    <mergeCell ref="PJY2:PKJ2"/>
    <mergeCell ref="PKK2:PKV2"/>
    <mergeCell ref="PKW2:PLH2"/>
    <mergeCell ref="PGS2:PHD2"/>
    <mergeCell ref="PHE2:PHP2"/>
    <mergeCell ref="PHQ2:PIB2"/>
    <mergeCell ref="PIC2:PIN2"/>
    <mergeCell ref="PIO2:PIZ2"/>
    <mergeCell ref="PEK2:PEV2"/>
    <mergeCell ref="PEW2:PFH2"/>
    <mergeCell ref="PFI2:PFT2"/>
    <mergeCell ref="PFU2:PGF2"/>
    <mergeCell ref="PGG2:PGR2"/>
    <mergeCell ref="PCC2:PCN2"/>
    <mergeCell ref="PCO2:PCZ2"/>
    <mergeCell ref="PDA2:PDL2"/>
    <mergeCell ref="PDM2:PDX2"/>
    <mergeCell ref="PDY2:PEJ2"/>
    <mergeCell ref="OZU2:PAF2"/>
    <mergeCell ref="PAG2:PAR2"/>
    <mergeCell ref="PAS2:PBD2"/>
    <mergeCell ref="PBE2:PBP2"/>
    <mergeCell ref="PBQ2:PCB2"/>
    <mergeCell ref="OXM2:OXX2"/>
    <mergeCell ref="OXY2:OYJ2"/>
    <mergeCell ref="OYK2:OYV2"/>
    <mergeCell ref="OYW2:OZH2"/>
    <mergeCell ref="OZI2:OZT2"/>
    <mergeCell ref="OVE2:OVP2"/>
    <mergeCell ref="OVQ2:OWB2"/>
    <mergeCell ref="OWC2:OWN2"/>
    <mergeCell ref="OWO2:OWZ2"/>
    <mergeCell ref="OXA2:OXL2"/>
    <mergeCell ref="OSW2:OTH2"/>
    <mergeCell ref="OTI2:OTT2"/>
    <mergeCell ref="OTU2:OUF2"/>
    <mergeCell ref="OUG2:OUR2"/>
    <mergeCell ref="OUS2:OVD2"/>
    <mergeCell ref="OQO2:OQZ2"/>
    <mergeCell ref="ORA2:ORL2"/>
    <mergeCell ref="ORM2:ORX2"/>
    <mergeCell ref="ORY2:OSJ2"/>
    <mergeCell ref="OSK2:OSV2"/>
    <mergeCell ref="OOG2:OOR2"/>
    <mergeCell ref="OOS2:OPD2"/>
    <mergeCell ref="OPE2:OPP2"/>
    <mergeCell ref="OPQ2:OQB2"/>
    <mergeCell ref="OQC2:OQN2"/>
    <mergeCell ref="OLY2:OMJ2"/>
    <mergeCell ref="OMK2:OMV2"/>
    <mergeCell ref="OMW2:ONH2"/>
    <mergeCell ref="ONI2:ONT2"/>
    <mergeCell ref="ONU2:OOF2"/>
    <mergeCell ref="OJQ2:OKB2"/>
    <mergeCell ref="OKC2:OKN2"/>
    <mergeCell ref="OKO2:OKZ2"/>
    <mergeCell ref="OLA2:OLL2"/>
    <mergeCell ref="OLM2:OLX2"/>
    <mergeCell ref="OHI2:OHT2"/>
    <mergeCell ref="OHU2:OIF2"/>
    <mergeCell ref="OIG2:OIR2"/>
    <mergeCell ref="OIS2:OJD2"/>
    <mergeCell ref="OJE2:OJP2"/>
    <mergeCell ref="OFA2:OFL2"/>
    <mergeCell ref="OFM2:OFX2"/>
    <mergeCell ref="OFY2:OGJ2"/>
    <mergeCell ref="OGK2:OGV2"/>
    <mergeCell ref="OGW2:OHH2"/>
    <mergeCell ref="OCS2:ODD2"/>
    <mergeCell ref="ODE2:ODP2"/>
    <mergeCell ref="ODQ2:OEB2"/>
    <mergeCell ref="OEC2:OEN2"/>
    <mergeCell ref="OEO2:OEZ2"/>
    <mergeCell ref="OAK2:OAV2"/>
    <mergeCell ref="OAW2:OBH2"/>
    <mergeCell ref="OBI2:OBT2"/>
    <mergeCell ref="OBU2:OCF2"/>
    <mergeCell ref="OCG2:OCR2"/>
    <mergeCell ref="NYC2:NYN2"/>
    <mergeCell ref="NYO2:NYZ2"/>
    <mergeCell ref="NZA2:NZL2"/>
    <mergeCell ref="NZM2:NZX2"/>
    <mergeCell ref="NZY2:OAJ2"/>
    <mergeCell ref="NVU2:NWF2"/>
    <mergeCell ref="NWG2:NWR2"/>
    <mergeCell ref="NWS2:NXD2"/>
    <mergeCell ref="NXE2:NXP2"/>
    <mergeCell ref="NXQ2:NYB2"/>
    <mergeCell ref="NTM2:NTX2"/>
    <mergeCell ref="NTY2:NUJ2"/>
    <mergeCell ref="NUK2:NUV2"/>
    <mergeCell ref="NUW2:NVH2"/>
    <mergeCell ref="NVI2:NVT2"/>
    <mergeCell ref="NRE2:NRP2"/>
    <mergeCell ref="NRQ2:NSB2"/>
    <mergeCell ref="NSC2:NSN2"/>
    <mergeCell ref="NSO2:NSZ2"/>
    <mergeCell ref="NTA2:NTL2"/>
    <mergeCell ref="NOW2:NPH2"/>
    <mergeCell ref="NPI2:NPT2"/>
    <mergeCell ref="NPU2:NQF2"/>
    <mergeCell ref="NQG2:NQR2"/>
    <mergeCell ref="NQS2:NRD2"/>
    <mergeCell ref="NMO2:NMZ2"/>
    <mergeCell ref="NNA2:NNL2"/>
    <mergeCell ref="NNM2:NNX2"/>
    <mergeCell ref="NNY2:NOJ2"/>
    <mergeCell ref="NOK2:NOV2"/>
    <mergeCell ref="NKG2:NKR2"/>
    <mergeCell ref="NKS2:NLD2"/>
    <mergeCell ref="NLE2:NLP2"/>
    <mergeCell ref="NLQ2:NMB2"/>
    <mergeCell ref="NMC2:NMN2"/>
    <mergeCell ref="NHY2:NIJ2"/>
    <mergeCell ref="NIK2:NIV2"/>
    <mergeCell ref="NIW2:NJH2"/>
    <mergeCell ref="NJI2:NJT2"/>
    <mergeCell ref="NJU2:NKF2"/>
    <mergeCell ref="NFQ2:NGB2"/>
    <mergeCell ref="NGC2:NGN2"/>
    <mergeCell ref="NGO2:NGZ2"/>
    <mergeCell ref="NHA2:NHL2"/>
    <mergeCell ref="NHM2:NHX2"/>
    <mergeCell ref="NDI2:NDT2"/>
    <mergeCell ref="NDU2:NEF2"/>
    <mergeCell ref="NEG2:NER2"/>
    <mergeCell ref="NES2:NFD2"/>
    <mergeCell ref="NFE2:NFP2"/>
    <mergeCell ref="NBA2:NBL2"/>
    <mergeCell ref="NBM2:NBX2"/>
    <mergeCell ref="NBY2:NCJ2"/>
    <mergeCell ref="NCK2:NCV2"/>
    <mergeCell ref="NCW2:NDH2"/>
    <mergeCell ref="MYS2:MZD2"/>
    <mergeCell ref="MZE2:MZP2"/>
    <mergeCell ref="MZQ2:NAB2"/>
    <mergeCell ref="NAC2:NAN2"/>
    <mergeCell ref="NAO2:NAZ2"/>
    <mergeCell ref="MWK2:MWV2"/>
    <mergeCell ref="MWW2:MXH2"/>
    <mergeCell ref="MXI2:MXT2"/>
    <mergeCell ref="MXU2:MYF2"/>
    <mergeCell ref="MYG2:MYR2"/>
    <mergeCell ref="MUC2:MUN2"/>
    <mergeCell ref="MUO2:MUZ2"/>
    <mergeCell ref="MVA2:MVL2"/>
    <mergeCell ref="MVM2:MVX2"/>
    <mergeCell ref="MVY2:MWJ2"/>
    <mergeCell ref="MRU2:MSF2"/>
    <mergeCell ref="MSG2:MSR2"/>
    <mergeCell ref="MSS2:MTD2"/>
    <mergeCell ref="MTE2:MTP2"/>
    <mergeCell ref="MTQ2:MUB2"/>
    <mergeCell ref="MPM2:MPX2"/>
    <mergeCell ref="MPY2:MQJ2"/>
    <mergeCell ref="MQK2:MQV2"/>
    <mergeCell ref="MQW2:MRH2"/>
    <mergeCell ref="MRI2:MRT2"/>
    <mergeCell ref="MNE2:MNP2"/>
    <mergeCell ref="MNQ2:MOB2"/>
    <mergeCell ref="MOC2:MON2"/>
    <mergeCell ref="MOO2:MOZ2"/>
    <mergeCell ref="MPA2:MPL2"/>
    <mergeCell ref="MKW2:MLH2"/>
    <mergeCell ref="MLI2:MLT2"/>
    <mergeCell ref="MLU2:MMF2"/>
    <mergeCell ref="MMG2:MMR2"/>
    <mergeCell ref="MMS2:MND2"/>
    <mergeCell ref="MIO2:MIZ2"/>
    <mergeCell ref="MJA2:MJL2"/>
    <mergeCell ref="MJM2:MJX2"/>
    <mergeCell ref="MJY2:MKJ2"/>
    <mergeCell ref="MKK2:MKV2"/>
    <mergeCell ref="MGG2:MGR2"/>
    <mergeCell ref="MGS2:MHD2"/>
    <mergeCell ref="MHE2:MHP2"/>
    <mergeCell ref="MHQ2:MIB2"/>
    <mergeCell ref="MIC2:MIN2"/>
    <mergeCell ref="MDY2:MEJ2"/>
    <mergeCell ref="MEK2:MEV2"/>
    <mergeCell ref="MEW2:MFH2"/>
    <mergeCell ref="MFI2:MFT2"/>
    <mergeCell ref="MFU2:MGF2"/>
    <mergeCell ref="MBQ2:MCB2"/>
    <mergeCell ref="MCC2:MCN2"/>
    <mergeCell ref="MCO2:MCZ2"/>
    <mergeCell ref="MDA2:MDL2"/>
    <mergeCell ref="MDM2:MDX2"/>
    <mergeCell ref="LZI2:LZT2"/>
    <mergeCell ref="LZU2:MAF2"/>
    <mergeCell ref="MAG2:MAR2"/>
    <mergeCell ref="MAS2:MBD2"/>
    <mergeCell ref="MBE2:MBP2"/>
    <mergeCell ref="LXA2:LXL2"/>
    <mergeCell ref="LXM2:LXX2"/>
    <mergeCell ref="LXY2:LYJ2"/>
    <mergeCell ref="LYK2:LYV2"/>
    <mergeCell ref="LYW2:LZH2"/>
    <mergeCell ref="LUS2:LVD2"/>
    <mergeCell ref="LVE2:LVP2"/>
    <mergeCell ref="LVQ2:LWB2"/>
    <mergeCell ref="LWC2:LWN2"/>
    <mergeCell ref="LWO2:LWZ2"/>
    <mergeCell ref="LSK2:LSV2"/>
    <mergeCell ref="LSW2:LTH2"/>
    <mergeCell ref="LTI2:LTT2"/>
    <mergeCell ref="LTU2:LUF2"/>
    <mergeCell ref="LUG2:LUR2"/>
    <mergeCell ref="LQC2:LQN2"/>
    <mergeCell ref="LQO2:LQZ2"/>
    <mergeCell ref="LRA2:LRL2"/>
    <mergeCell ref="LRM2:LRX2"/>
    <mergeCell ref="LRY2:LSJ2"/>
    <mergeCell ref="LNU2:LOF2"/>
    <mergeCell ref="LOG2:LOR2"/>
    <mergeCell ref="LOS2:LPD2"/>
    <mergeCell ref="LPE2:LPP2"/>
    <mergeCell ref="LPQ2:LQB2"/>
    <mergeCell ref="LLM2:LLX2"/>
    <mergeCell ref="LLY2:LMJ2"/>
    <mergeCell ref="LMK2:LMV2"/>
    <mergeCell ref="LMW2:LNH2"/>
    <mergeCell ref="LNI2:LNT2"/>
    <mergeCell ref="LJE2:LJP2"/>
    <mergeCell ref="LJQ2:LKB2"/>
    <mergeCell ref="LKC2:LKN2"/>
    <mergeCell ref="LKO2:LKZ2"/>
    <mergeCell ref="LLA2:LLL2"/>
    <mergeCell ref="LGW2:LHH2"/>
    <mergeCell ref="LHI2:LHT2"/>
    <mergeCell ref="LHU2:LIF2"/>
    <mergeCell ref="LIG2:LIR2"/>
    <mergeCell ref="LIS2:LJD2"/>
    <mergeCell ref="LEO2:LEZ2"/>
    <mergeCell ref="LFA2:LFL2"/>
    <mergeCell ref="LFM2:LFX2"/>
    <mergeCell ref="LFY2:LGJ2"/>
    <mergeCell ref="LGK2:LGV2"/>
    <mergeCell ref="LCG2:LCR2"/>
    <mergeCell ref="LCS2:LDD2"/>
    <mergeCell ref="LDE2:LDP2"/>
    <mergeCell ref="LDQ2:LEB2"/>
    <mergeCell ref="LEC2:LEN2"/>
    <mergeCell ref="KZY2:LAJ2"/>
    <mergeCell ref="LAK2:LAV2"/>
    <mergeCell ref="LAW2:LBH2"/>
    <mergeCell ref="LBI2:LBT2"/>
    <mergeCell ref="LBU2:LCF2"/>
    <mergeCell ref="KXQ2:KYB2"/>
    <mergeCell ref="KYC2:KYN2"/>
    <mergeCell ref="KYO2:KYZ2"/>
    <mergeCell ref="KZA2:KZL2"/>
    <mergeCell ref="KZM2:KZX2"/>
    <mergeCell ref="KVI2:KVT2"/>
    <mergeCell ref="KVU2:KWF2"/>
    <mergeCell ref="KWG2:KWR2"/>
    <mergeCell ref="KWS2:KXD2"/>
    <mergeCell ref="KXE2:KXP2"/>
    <mergeCell ref="KTA2:KTL2"/>
    <mergeCell ref="KTM2:KTX2"/>
    <mergeCell ref="KTY2:KUJ2"/>
    <mergeCell ref="KUK2:KUV2"/>
    <mergeCell ref="KUW2:KVH2"/>
    <mergeCell ref="KQS2:KRD2"/>
    <mergeCell ref="KRE2:KRP2"/>
    <mergeCell ref="KRQ2:KSB2"/>
    <mergeCell ref="KSC2:KSN2"/>
    <mergeCell ref="KSO2:KSZ2"/>
    <mergeCell ref="KOK2:KOV2"/>
    <mergeCell ref="KOW2:KPH2"/>
    <mergeCell ref="KPI2:KPT2"/>
    <mergeCell ref="KPU2:KQF2"/>
    <mergeCell ref="KQG2:KQR2"/>
    <mergeCell ref="KMC2:KMN2"/>
    <mergeCell ref="KMO2:KMZ2"/>
    <mergeCell ref="KNA2:KNL2"/>
    <mergeCell ref="KNM2:KNX2"/>
    <mergeCell ref="KNY2:KOJ2"/>
    <mergeCell ref="KJU2:KKF2"/>
    <mergeCell ref="KKG2:KKR2"/>
    <mergeCell ref="KKS2:KLD2"/>
    <mergeCell ref="KLE2:KLP2"/>
    <mergeCell ref="KLQ2:KMB2"/>
    <mergeCell ref="KHM2:KHX2"/>
    <mergeCell ref="KHY2:KIJ2"/>
    <mergeCell ref="KIK2:KIV2"/>
    <mergeCell ref="KIW2:KJH2"/>
    <mergeCell ref="KJI2:KJT2"/>
    <mergeCell ref="KFE2:KFP2"/>
    <mergeCell ref="KFQ2:KGB2"/>
    <mergeCell ref="KGC2:KGN2"/>
    <mergeCell ref="KGO2:KGZ2"/>
    <mergeCell ref="KHA2:KHL2"/>
    <mergeCell ref="KCW2:KDH2"/>
    <mergeCell ref="KDI2:KDT2"/>
    <mergeCell ref="KDU2:KEF2"/>
    <mergeCell ref="KEG2:KER2"/>
    <mergeCell ref="KES2:KFD2"/>
    <mergeCell ref="KAO2:KAZ2"/>
    <mergeCell ref="KBA2:KBL2"/>
    <mergeCell ref="KBM2:KBX2"/>
    <mergeCell ref="KBY2:KCJ2"/>
    <mergeCell ref="KCK2:KCV2"/>
    <mergeCell ref="JYG2:JYR2"/>
    <mergeCell ref="JYS2:JZD2"/>
    <mergeCell ref="JZE2:JZP2"/>
    <mergeCell ref="JZQ2:KAB2"/>
    <mergeCell ref="KAC2:KAN2"/>
    <mergeCell ref="JVY2:JWJ2"/>
    <mergeCell ref="JWK2:JWV2"/>
    <mergeCell ref="JWW2:JXH2"/>
    <mergeCell ref="JXI2:JXT2"/>
    <mergeCell ref="JXU2:JYF2"/>
    <mergeCell ref="JTQ2:JUB2"/>
    <mergeCell ref="JUC2:JUN2"/>
    <mergeCell ref="JUO2:JUZ2"/>
    <mergeCell ref="JVA2:JVL2"/>
    <mergeCell ref="JVM2:JVX2"/>
    <mergeCell ref="JRI2:JRT2"/>
    <mergeCell ref="JRU2:JSF2"/>
    <mergeCell ref="JSG2:JSR2"/>
    <mergeCell ref="JSS2:JTD2"/>
    <mergeCell ref="JTE2:JTP2"/>
    <mergeCell ref="JPA2:JPL2"/>
    <mergeCell ref="JPM2:JPX2"/>
    <mergeCell ref="JPY2:JQJ2"/>
    <mergeCell ref="JQK2:JQV2"/>
    <mergeCell ref="JQW2:JRH2"/>
    <mergeCell ref="JMS2:JND2"/>
    <mergeCell ref="JNE2:JNP2"/>
    <mergeCell ref="JNQ2:JOB2"/>
    <mergeCell ref="JOC2:JON2"/>
    <mergeCell ref="JOO2:JOZ2"/>
    <mergeCell ref="JKK2:JKV2"/>
    <mergeCell ref="JKW2:JLH2"/>
    <mergeCell ref="JLI2:JLT2"/>
    <mergeCell ref="JLU2:JMF2"/>
    <mergeCell ref="JMG2:JMR2"/>
    <mergeCell ref="JIC2:JIN2"/>
    <mergeCell ref="JIO2:JIZ2"/>
    <mergeCell ref="JJA2:JJL2"/>
    <mergeCell ref="JJM2:JJX2"/>
    <mergeCell ref="JJY2:JKJ2"/>
    <mergeCell ref="JFU2:JGF2"/>
    <mergeCell ref="JGG2:JGR2"/>
    <mergeCell ref="JGS2:JHD2"/>
    <mergeCell ref="JHE2:JHP2"/>
    <mergeCell ref="JHQ2:JIB2"/>
    <mergeCell ref="JDM2:JDX2"/>
    <mergeCell ref="JDY2:JEJ2"/>
    <mergeCell ref="JEK2:JEV2"/>
    <mergeCell ref="JEW2:JFH2"/>
    <mergeCell ref="JFI2:JFT2"/>
    <mergeCell ref="JBE2:JBP2"/>
    <mergeCell ref="JBQ2:JCB2"/>
    <mergeCell ref="JCC2:JCN2"/>
    <mergeCell ref="JCO2:JCZ2"/>
    <mergeCell ref="JDA2:JDL2"/>
    <mergeCell ref="IYW2:IZH2"/>
    <mergeCell ref="IZI2:IZT2"/>
    <mergeCell ref="IZU2:JAF2"/>
    <mergeCell ref="JAG2:JAR2"/>
    <mergeCell ref="JAS2:JBD2"/>
    <mergeCell ref="IWO2:IWZ2"/>
    <mergeCell ref="IXA2:IXL2"/>
    <mergeCell ref="IXM2:IXX2"/>
    <mergeCell ref="IXY2:IYJ2"/>
    <mergeCell ref="IYK2:IYV2"/>
    <mergeCell ref="IUG2:IUR2"/>
    <mergeCell ref="IUS2:IVD2"/>
    <mergeCell ref="IVE2:IVP2"/>
    <mergeCell ref="IVQ2:IWB2"/>
    <mergeCell ref="IWC2:IWN2"/>
    <mergeCell ref="IRY2:ISJ2"/>
    <mergeCell ref="ISK2:ISV2"/>
    <mergeCell ref="ISW2:ITH2"/>
    <mergeCell ref="ITI2:ITT2"/>
    <mergeCell ref="ITU2:IUF2"/>
    <mergeCell ref="IPQ2:IQB2"/>
    <mergeCell ref="IQC2:IQN2"/>
    <mergeCell ref="IQO2:IQZ2"/>
    <mergeCell ref="IRA2:IRL2"/>
    <mergeCell ref="IRM2:IRX2"/>
    <mergeCell ref="INI2:INT2"/>
    <mergeCell ref="INU2:IOF2"/>
    <mergeCell ref="IOG2:IOR2"/>
    <mergeCell ref="IOS2:IPD2"/>
    <mergeCell ref="IPE2:IPP2"/>
    <mergeCell ref="ILA2:ILL2"/>
    <mergeCell ref="ILM2:ILX2"/>
    <mergeCell ref="ILY2:IMJ2"/>
    <mergeCell ref="IMK2:IMV2"/>
    <mergeCell ref="IMW2:INH2"/>
    <mergeCell ref="IIS2:IJD2"/>
    <mergeCell ref="IJE2:IJP2"/>
    <mergeCell ref="IJQ2:IKB2"/>
    <mergeCell ref="IKC2:IKN2"/>
    <mergeCell ref="IKO2:IKZ2"/>
    <mergeCell ref="IGK2:IGV2"/>
    <mergeCell ref="IGW2:IHH2"/>
    <mergeCell ref="IHI2:IHT2"/>
    <mergeCell ref="IHU2:IIF2"/>
    <mergeCell ref="IIG2:IIR2"/>
    <mergeCell ref="IEC2:IEN2"/>
    <mergeCell ref="IEO2:IEZ2"/>
    <mergeCell ref="IFA2:IFL2"/>
    <mergeCell ref="IFM2:IFX2"/>
    <mergeCell ref="IFY2:IGJ2"/>
    <mergeCell ref="IBU2:ICF2"/>
    <mergeCell ref="ICG2:ICR2"/>
    <mergeCell ref="ICS2:IDD2"/>
    <mergeCell ref="IDE2:IDP2"/>
    <mergeCell ref="IDQ2:IEB2"/>
    <mergeCell ref="HZM2:HZX2"/>
    <mergeCell ref="HZY2:IAJ2"/>
    <mergeCell ref="IAK2:IAV2"/>
    <mergeCell ref="IAW2:IBH2"/>
    <mergeCell ref="IBI2:IBT2"/>
    <mergeCell ref="HXE2:HXP2"/>
    <mergeCell ref="HXQ2:HYB2"/>
    <mergeCell ref="HYC2:HYN2"/>
    <mergeCell ref="HYO2:HYZ2"/>
    <mergeCell ref="HZA2:HZL2"/>
    <mergeCell ref="HUW2:HVH2"/>
    <mergeCell ref="HVI2:HVT2"/>
    <mergeCell ref="HVU2:HWF2"/>
    <mergeCell ref="HWG2:HWR2"/>
    <mergeCell ref="HWS2:HXD2"/>
    <mergeCell ref="HSO2:HSZ2"/>
    <mergeCell ref="HTA2:HTL2"/>
    <mergeCell ref="HTM2:HTX2"/>
    <mergeCell ref="HTY2:HUJ2"/>
    <mergeCell ref="HUK2:HUV2"/>
    <mergeCell ref="HQG2:HQR2"/>
    <mergeCell ref="HQS2:HRD2"/>
    <mergeCell ref="HRE2:HRP2"/>
    <mergeCell ref="HRQ2:HSB2"/>
    <mergeCell ref="HSC2:HSN2"/>
    <mergeCell ref="HNY2:HOJ2"/>
    <mergeCell ref="HOK2:HOV2"/>
    <mergeCell ref="HOW2:HPH2"/>
    <mergeCell ref="HPI2:HPT2"/>
    <mergeCell ref="HPU2:HQF2"/>
    <mergeCell ref="HLQ2:HMB2"/>
    <mergeCell ref="HMC2:HMN2"/>
    <mergeCell ref="HMO2:HMZ2"/>
    <mergeCell ref="HNA2:HNL2"/>
    <mergeCell ref="HNM2:HNX2"/>
    <mergeCell ref="HJI2:HJT2"/>
    <mergeCell ref="HJU2:HKF2"/>
    <mergeCell ref="HKG2:HKR2"/>
    <mergeCell ref="HKS2:HLD2"/>
    <mergeCell ref="HLE2:HLP2"/>
    <mergeCell ref="HHA2:HHL2"/>
    <mergeCell ref="HHM2:HHX2"/>
    <mergeCell ref="HHY2:HIJ2"/>
    <mergeCell ref="HIK2:HIV2"/>
    <mergeCell ref="HIW2:HJH2"/>
    <mergeCell ref="HES2:HFD2"/>
    <mergeCell ref="HFE2:HFP2"/>
    <mergeCell ref="HFQ2:HGB2"/>
    <mergeCell ref="HGC2:HGN2"/>
    <mergeCell ref="HGO2:HGZ2"/>
    <mergeCell ref="HCK2:HCV2"/>
    <mergeCell ref="HCW2:HDH2"/>
    <mergeCell ref="HDI2:HDT2"/>
    <mergeCell ref="HDU2:HEF2"/>
    <mergeCell ref="HEG2:HER2"/>
    <mergeCell ref="HAC2:HAN2"/>
    <mergeCell ref="HAO2:HAZ2"/>
    <mergeCell ref="HBA2:HBL2"/>
    <mergeCell ref="HBM2:HBX2"/>
    <mergeCell ref="HBY2:HCJ2"/>
    <mergeCell ref="GXU2:GYF2"/>
    <mergeCell ref="GYG2:GYR2"/>
    <mergeCell ref="GYS2:GZD2"/>
    <mergeCell ref="GZE2:GZP2"/>
    <mergeCell ref="GZQ2:HAB2"/>
    <mergeCell ref="GVM2:GVX2"/>
    <mergeCell ref="GVY2:GWJ2"/>
    <mergeCell ref="GWK2:GWV2"/>
    <mergeCell ref="GWW2:GXH2"/>
    <mergeCell ref="GXI2:GXT2"/>
    <mergeCell ref="GTE2:GTP2"/>
    <mergeCell ref="GTQ2:GUB2"/>
    <mergeCell ref="GUC2:GUN2"/>
    <mergeCell ref="GUO2:GUZ2"/>
    <mergeCell ref="GVA2:GVL2"/>
    <mergeCell ref="GQW2:GRH2"/>
    <mergeCell ref="GRI2:GRT2"/>
    <mergeCell ref="GRU2:GSF2"/>
    <mergeCell ref="GSG2:GSR2"/>
    <mergeCell ref="GSS2:GTD2"/>
    <mergeCell ref="GOO2:GOZ2"/>
    <mergeCell ref="GPA2:GPL2"/>
    <mergeCell ref="GPM2:GPX2"/>
    <mergeCell ref="GPY2:GQJ2"/>
    <mergeCell ref="GQK2:GQV2"/>
    <mergeCell ref="GMG2:GMR2"/>
    <mergeCell ref="GMS2:GND2"/>
    <mergeCell ref="GNE2:GNP2"/>
    <mergeCell ref="GNQ2:GOB2"/>
    <mergeCell ref="GOC2:GON2"/>
    <mergeCell ref="GJY2:GKJ2"/>
    <mergeCell ref="GKK2:GKV2"/>
    <mergeCell ref="GKW2:GLH2"/>
    <mergeCell ref="GLI2:GLT2"/>
    <mergeCell ref="GLU2:GMF2"/>
    <mergeCell ref="GHQ2:GIB2"/>
    <mergeCell ref="GIC2:GIN2"/>
    <mergeCell ref="GIO2:GIZ2"/>
    <mergeCell ref="GJA2:GJL2"/>
    <mergeCell ref="GJM2:GJX2"/>
    <mergeCell ref="GFI2:GFT2"/>
    <mergeCell ref="GFU2:GGF2"/>
    <mergeCell ref="GGG2:GGR2"/>
    <mergeCell ref="GGS2:GHD2"/>
    <mergeCell ref="GHE2:GHP2"/>
    <mergeCell ref="GDA2:GDL2"/>
    <mergeCell ref="GDM2:GDX2"/>
    <mergeCell ref="GDY2:GEJ2"/>
    <mergeCell ref="GEK2:GEV2"/>
    <mergeCell ref="GEW2:GFH2"/>
    <mergeCell ref="GAS2:GBD2"/>
    <mergeCell ref="GBE2:GBP2"/>
    <mergeCell ref="GBQ2:GCB2"/>
    <mergeCell ref="GCC2:GCN2"/>
    <mergeCell ref="GCO2:GCZ2"/>
    <mergeCell ref="FYK2:FYV2"/>
    <mergeCell ref="FYW2:FZH2"/>
    <mergeCell ref="FZI2:FZT2"/>
    <mergeCell ref="FZU2:GAF2"/>
    <mergeCell ref="GAG2:GAR2"/>
    <mergeCell ref="FWC2:FWN2"/>
    <mergeCell ref="FWO2:FWZ2"/>
    <mergeCell ref="FXA2:FXL2"/>
    <mergeCell ref="FXM2:FXX2"/>
    <mergeCell ref="FXY2:FYJ2"/>
    <mergeCell ref="FTU2:FUF2"/>
    <mergeCell ref="FUG2:FUR2"/>
    <mergeCell ref="FUS2:FVD2"/>
    <mergeCell ref="FVE2:FVP2"/>
    <mergeCell ref="FVQ2:FWB2"/>
    <mergeCell ref="FRM2:FRX2"/>
    <mergeCell ref="FRY2:FSJ2"/>
    <mergeCell ref="FSK2:FSV2"/>
    <mergeCell ref="FSW2:FTH2"/>
    <mergeCell ref="FTI2:FTT2"/>
    <mergeCell ref="FPE2:FPP2"/>
    <mergeCell ref="FPQ2:FQB2"/>
    <mergeCell ref="FQC2:FQN2"/>
    <mergeCell ref="FQO2:FQZ2"/>
    <mergeCell ref="FRA2:FRL2"/>
    <mergeCell ref="FMW2:FNH2"/>
    <mergeCell ref="FNI2:FNT2"/>
    <mergeCell ref="FNU2:FOF2"/>
    <mergeCell ref="FOG2:FOR2"/>
    <mergeCell ref="FOS2:FPD2"/>
    <mergeCell ref="FKO2:FKZ2"/>
    <mergeCell ref="FLA2:FLL2"/>
    <mergeCell ref="FLM2:FLX2"/>
    <mergeCell ref="FLY2:FMJ2"/>
    <mergeCell ref="FMK2:FMV2"/>
    <mergeCell ref="FIG2:FIR2"/>
    <mergeCell ref="FIS2:FJD2"/>
    <mergeCell ref="FJE2:FJP2"/>
    <mergeCell ref="FJQ2:FKB2"/>
    <mergeCell ref="FKC2:FKN2"/>
    <mergeCell ref="FFY2:FGJ2"/>
    <mergeCell ref="FGK2:FGV2"/>
    <mergeCell ref="FGW2:FHH2"/>
    <mergeCell ref="FHI2:FHT2"/>
    <mergeCell ref="FHU2:FIF2"/>
    <mergeCell ref="FDQ2:FEB2"/>
    <mergeCell ref="FEC2:FEN2"/>
    <mergeCell ref="FEO2:FEZ2"/>
    <mergeCell ref="FFA2:FFL2"/>
    <mergeCell ref="FFM2:FFX2"/>
    <mergeCell ref="FBI2:FBT2"/>
    <mergeCell ref="FBU2:FCF2"/>
    <mergeCell ref="FCG2:FCR2"/>
    <mergeCell ref="FCS2:FDD2"/>
    <mergeCell ref="FDE2:FDP2"/>
    <mergeCell ref="EZA2:EZL2"/>
    <mergeCell ref="EZM2:EZX2"/>
    <mergeCell ref="EZY2:FAJ2"/>
    <mergeCell ref="FAK2:FAV2"/>
    <mergeCell ref="FAW2:FBH2"/>
    <mergeCell ref="EWS2:EXD2"/>
    <mergeCell ref="EXE2:EXP2"/>
    <mergeCell ref="EXQ2:EYB2"/>
    <mergeCell ref="EYC2:EYN2"/>
    <mergeCell ref="EYO2:EYZ2"/>
    <mergeCell ref="EUK2:EUV2"/>
    <mergeCell ref="EUW2:EVH2"/>
    <mergeCell ref="EVI2:EVT2"/>
    <mergeCell ref="EVU2:EWF2"/>
    <mergeCell ref="EWG2:EWR2"/>
    <mergeCell ref="ESC2:ESN2"/>
    <mergeCell ref="ESO2:ESZ2"/>
    <mergeCell ref="ETA2:ETL2"/>
    <mergeCell ref="ETM2:ETX2"/>
    <mergeCell ref="ETY2:EUJ2"/>
    <mergeCell ref="EPU2:EQF2"/>
    <mergeCell ref="EQG2:EQR2"/>
    <mergeCell ref="EQS2:ERD2"/>
    <mergeCell ref="ERE2:ERP2"/>
    <mergeCell ref="ERQ2:ESB2"/>
    <mergeCell ref="ENM2:ENX2"/>
    <mergeCell ref="ENY2:EOJ2"/>
    <mergeCell ref="EOK2:EOV2"/>
    <mergeCell ref="EOW2:EPH2"/>
    <mergeCell ref="EPI2:EPT2"/>
    <mergeCell ref="ELE2:ELP2"/>
    <mergeCell ref="ELQ2:EMB2"/>
    <mergeCell ref="EMC2:EMN2"/>
    <mergeCell ref="EMO2:EMZ2"/>
    <mergeCell ref="ENA2:ENL2"/>
    <mergeCell ref="EIW2:EJH2"/>
    <mergeCell ref="EJI2:EJT2"/>
    <mergeCell ref="EJU2:EKF2"/>
    <mergeCell ref="EKG2:EKR2"/>
    <mergeCell ref="EKS2:ELD2"/>
    <mergeCell ref="EGO2:EGZ2"/>
    <mergeCell ref="EHA2:EHL2"/>
    <mergeCell ref="EHM2:EHX2"/>
    <mergeCell ref="EHY2:EIJ2"/>
    <mergeCell ref="EIK2:EIV2"/>
    <mergeCell ref="EEG2:EER2"/>
    <mergeCell ref="EES2:EFD2"/>
    <mergeCell ref="EFE2:EFP2"/>
    <mergeCell ref="EFQ2:EGB2"/>
    <mergeCell ref="EGC2:EGN2"/>
    <mergeCell ref="EBY2:ECJ2"/>
    <mergeCell ref="ECK2:ECV2"/>
    <mergeCell ref="ECW2:EDH2"/>
    <mergeCell ref="EDI2:EDT2"/>
    <mergeCell ref="EDU2:EEF2"/>
    <mergeCell ref="DZQ2:EAB2"/>
    <mergeCell ref="EAC2:EAN2"/>
    <mergeCell ref="EAO2:EAZ2"/>
    <mergeCell ref="EBA2:EBL2"/>
    <mergeCell ref="EBM2:EBX2"/>
    <mergeCell ref="DXI2:DXT2"/>
    <mergeCell ref="DXU2:DYF2"/>
    <mergeCell ref="DYG2:DYR2"/>
    <mergeCell ref="DYS2:DZD2"/>
    <mergeCell ref="DZE2:DZP2"/>
    <mergeCell ref="DVA2:DVL2"/>
    <mergeCell ref="DVM2:DVX2"/>
    <mergeCell ref="DVY2:DWJ2"/>
    <mergeCell ref="DWK2:DWV2"/>
    <mergeCell ref="DWW2:DXH2"/>
    <mergeCell ref="DSS2:DTD2"/>
    <mergeCell ref="DTE2:DTP2"/>
    <mergeCell ref="DTQ2:DUB2"/>
    <mergeCell ref="DUC2:DUN2"/>
    <mergeCell ref="DUO2:DUZ2"/>
    <mergeCell ref="DQK2:DQV2"/>
    <mergeCell ref="DQW2:DRH2"/>
    <mergeCell ref="DRI2:DRT2"/>
    <mergeCell ref="DRU2:DSF2"/>
    <mergeCell ref="DSG2:DSR2"/>
    <mergeCell ref="DOC2:DON2"/>
    <mergeCell ref="DOO2:DOZ2"/>
    <mergeCell ref="DPA2:DPL2"/>
    <mergeCell ref="DPM2:DPX2"/>
    <mergeCell ref="DPY2:DQJ2"/>
    <mergeCell ref="DLU2:DMF2"/>
    <mergeCell ref="DMG2:DMR2"/>
    <mergeCell ref="DMS2:DND2"/>
    <mergeCell ref="DNE2:DNP2"/>
    <mergeCell ref="DNQ2:DOB2"/>
    <mergeCell ref="DJM2:DJX2"/>
    <mergeCell ref="DJY2:DKJ2"/>
    <mergeCell ref="DKK2:DKV2"/>
    <mergeCell ref="DKW2:DLH2"/>
    <mergeCell ref="DLI2:DLT2"/>
    <mergeCell ref="DHE2:DHP2"/>
    <mergeCell ref="DHQ2:DIB2"/>
    <mergeCell ref="DIC2:DIN2"/>
    <mergeCell ref="DIO2:DIZ2"/>
    <mergeCell ref="DJA2:DJL2"/>
    <mergeCell ref="DEW2:DFH2"/>
    <mergeCell ref="DFI2:DFT2"/>
    <mergeCell ref="DFU2:DGF2"/>
    <mergeCell ref="DGG2:DGR2"/>
    <mergeCell ref="DGS2:DHD2"/>
    <mergeCell ref="DCO2:DCZ2"/>
    <mergeCell ref="DDA2:DDL2"/>
    <mergeCell ref="DDM2:DDX2"/>
    <mergeCell ref="DDY2:DEJ2"/>
    <mergeCell ref="DEK2:DEV2"/>
    <mergeCell ref="DAG2:DAR2"/>
    <mergeCell ref="DAS2:DBD2"/>
    <mergeCell ref="DBE2:DBP2"/>
    <mergeCell ref="DBQ2:DCB2"/>
    <mergeCell ref="DCC2:DCN2"/>
    <mergeCell ref="CXY2:CYJ2"/>
    <mergeCell ref="CYK2:CYV2"/>
    <mergeCell ref="CYW2:CZH2"/>
    <mergeCell ref="CZI2:CZT2"/>
    <mergeCell ref="CZU2:DAF2"/>
    <mergeCell ref="CVQ2:CWB2"/>
    <mergeCell ref="CWC2:CWN2"/>
    <mergeCell ref="CWO2:CWZ2"/>
    <mergeCell ref="CXA2:CXL2"/>
    <mergeCell ref="CXM2:CXX2"/>
    <mergeCell ref="CTI2:CTT2"/>
    <mergeCell ref="CTU2:CUF2"/>
    <mergeCell ref="CUG2:CUR2"/>
    <mergeCell ref="CUS2:CVD2"/>
    <mergeCell ref="CVE2:CVP2"/>
    <mergeCell ref="CRA2:CRL2"/>
    <mergeCell ref="CRM2:CRX2"/>
    <mergeCell ref="CRY2:CSJ2"/>
    <mergeCell ref="CSK2:CSV2"/>
    <mergeCell ref="CSW2:CTH2"/>
    <mergeCell ref="COS2:CPD2"/>
    <mergeCell ref="CPE2:CPP2"/>
    <mergeCell ref="CPQ2:CQB2"/>
    <mergeCell ref="CQC2:CQN2"/>
    <mergeCell ref="CQO2:CQZ2"/>
    <mergeCell ref="CMK2:CMV2"/>
    <mergeCell ref="CMW2:CNH2"/>
    <mergeCell ref="CNI2:CNT2"/>
    <mergeCell ref="CNU2:COF2"/>
    <mergeCell ref="COG2:COR2"/>
    <mergeCell ref="CKC2:CKN2"/>
    <mergeCell ref="CKO2:CKZ2"/>
    <mergeCell ref="CLA2:CLL2"/>
    <mergeCell ref="CLM2:CLX2"/>
    <mergeCell ref="CLY2:CMJ2"/>
    <mergeCell ref="CHU2:CIF2"/>
    <mergeCell ref="CIG2:CIR2"/>
    <mergeCell ref="CIS2:CJD2"/>
    <mergeCell ref="CJE2:CJP2"/>
    <mergeCell ref="CJQ2:CKB2"/>
    <mergeCell ref="CFM2:CFX2"/>
    <mergeCell ref="CFY2:CGJ2"/>
    <mergeCell ref="CGK2:CGV2"/>
    <mergeCell ref="CGW2:CHH2"/>
    <mergeCell ref="CHI2:CHT2"/>
    <mergeCell ref="CDE2:CDP2"/>
    <mergeCell ref="CDQ2:CEB2"/>
    <mergeCell ref="CEC2:CEN2"/>
    <mergeCell ref="CEO2:CEZ2"/>
    <mergeCell ref="CFA2:CFL2"/>
    <mergeCell ref="CAW2:CBH2"/>
    <mergeCell ref="CBI2:CBT2"/>
    <mergeCell ref="CBU2:CCF2"/>
    <mergeCell ref="CCG2:CCR2"/>
    <mergeCell ref="CCS2:CDD2"/>
    <mergeCell ref="BYO2:BYZ2"/>
    <mergeCell ref="BZA2:BZL2"/>
    <mergeCell ref="BZM2:BZX2"/>
    <mergeCell ref="BZY2:CAJ2"/>
    <mergeCell ref="CAK2:CAV2"/>
    <mergeCell ref="BWG2:BWR2"/>
    <mergeCell ref="BWS2:BXD2"/>
    <mergeCell ref="BXE2:BXP2"/>
    <mergeCell ref="BXQ2:BYB2"/>
    <mergeCell ref="BYC2:BYN2"/>
    <mergeCell ref="BTY2:BUJ2"/>
    <mergeCell ref="BUK2:BUV2"/>
    <mergeCell ref="BUW2:BVH2"/>
    <mergeCell ref="BVI2:BVT2"/>
    <mergeCell ref="BVU2:BWF2"/>
    <mergeCell ref="BRQ2:BSB2"/>
    <mergeCell ref="BSC2:BSN2"/>
    <mergeCell ref="BSO2:BSZ2"/>
    <mergeCell ref="BTA2:BTL2"/>
    <mergeCell ref="BTM2:BTX2"/>
    <mergeCell ref="BPI2:BPT2"/>
    <mergeCell ref="BPU2:BQF2"/>
    <mergeCell ref="BQG2:BQR2"/>
    <mergeCell ref="BQS2:BRD2"/>
    <mergeCell ref="BRE2:BRP2"/>
    <mergeCell ref="BNA2:BNL2"/>
    <mergeCell ref="BNM2:BNX2"/>
    <mergeCell ref="BNY2:BOJ2"/>
    <mergeCell ref="BOK2:BOV2"/>
    <mergeCell ref="BOW2:BPH2"/>
    <mergeCell ref="BKS2:BLD2"/>
    <mergeCell ref="BLE2:BLP2"/>
    <mergeCell ref="BLQ2:BMB2"/>
    <mergeCell ref="BMC2:BMN2"/>
    <mergeCell ref="BMO2:BMZ2"/>
    <mergeCell ref="BIK2:BIV2"/>
    <mergeCell ref="BIW2:BJH2"/>
    <mergeCell ref="BJI2:BJT2"/>
    <mergeCell ref="BJU2:BKF2"/>
    <mergeCell ref="BKG2:BKR2"/>
    <mergeCell ref="BGC2:BGN2"/>
    <mergeCell ref="BGO2:BGZ2"/>
    <mergeCell ref="BHA2:BHL2"/>
    <mergeCell ref="BHM2:BHX2"/>
    <mergeCell ref="BHY2:BIJ2"/>
    <mergeCell ref="BDU2:BEF2"/>
    <mergeCell ref="BEG2:BER2"/>
    <mergeCell ref="BES2:BFD2"/>
    <mergeCell ref="BFE2:BFP2"/>
    <mergeCell ref="BFQ2:BGB2"/>
    <mergeCell ref="BBM2:BBX2"/>
    <mergeCell ref="BBY2:BCJ2"/>
    <mergeCell ref="BCK2:BCV2"/>
    <mergeCell ref="BCW2:BDH2"/>
    <mergeCell ref="BDI2:BDT2"/>
    <mergeCell ref="AZE2:AZP2"/>
    <mergeCell ref="AZQ2:BAB2"/>
    <mergeCell ref="BAC2:BAN2"/>
    <mergeCell ref="BAO2:BAZ2"/>
    <mergeCell ref="BBA2:BBL2"/>
    <mergeCell ref="AWW2:AXH2"/>
    <mergeCell ref="AXI2:AXT2"/>
    <mergeCell ref="AXU2:AYF2"/>
    <mergeCell ref="AYG2:AYR2"/>
    <mergeCell ref="AYS2:AZD2"/>
    <mergeCell ref="AUO2:AUZ2"/>
    <mergeCell ref="AVA2:AVL2"/>
    <mergeCell ref="AVM2:AVX2"/>
    <mergeCell ref="AVY2:AWJ2"/>
    <mergeCell ref="AWK2:AWV2"/>
    <mergeCell ref="ASG2:ASR2"/>
    <mergeCell ref="ASS2:ATD2"/>
    <mergeCell ref="ATE2:ATP2"/>
    <mergeCell ref="ATQ2:AUB2"/>
    <mergeCell ref="AUC2:AUN2"/>
    <mergeCell ref="APY2:AQJ2"/>
    <mergeCell ref="AQK2:AQV2"/>
    <mergeCell ref="AQW2:ARH2"/>
    <mergeCell ref="ARI2:ART2"/>
    <mergeCell ref="ARU2:ASF2"/>
    <mergeCell ref="ANQ2:AOB2"/>
    <mergeCell ref="AOC2:AON2"/>
    <mergeCell ref="AOO2:AOZ2"/>
    <mergeCell ref="APA2:APL2"/>
    <mergeCell ref="APM2:APX2"/>
    <mergeCell ref="ALI2:ALT2"/>
    <mergeCell ref="ALU2:AMF2"/>
    <mergeCell ref="AMG2:AMR2"/>
    <mergeCell ref="AMS2:AND2"/>
    <mergeCell ref="ANE2:ANP2"/>
    <mergeCell ref="AJA2:AJL2"/>
    <mergeCell ref="AJM2:AJX2"/>
    <mergeCell ref="AJY2:AKJ2"/>
    <mergeCell ref="AKK2:AKV2"/>
    <mergeCell ref="AKW2:ALH2"/>
    <mergeCell ref="AGS2:AHD2"/>
    <mergeCell ref="AHE2:AHP2"/>
    <mergeCell ref="AHQ2:AIB2"/>
    <mergeCell ref="AIC2:AIN2"/>
    <mergeCell ref="AIO2:AIZ2"/>
    <mergeCell ref="AEK2:AEV2"/>
    <mergeCell ref="AEW2:AFH2"/>
    <mergeCell ref="AFI2:AFT2"/>
    <mergeCell ref="AFU2:AGF2"/>
    <mergeCell ref="AGG2:AGR2"/>
    <mergeCell ref="ACC2:ACN2"/>
    <mergeCell ref="ACO2:ACZ2"/>
    <mergeCell ref="ADA2:ADL2"/>
    <mergeCell ref="ADM2:ADX2"/>
    <mergeCell ref="ADY2:AEJ2"/>
    <mergeCell ref="ZU2:AAF2"/>
    <mergeCell ref="AAG2:AAR2"/>
    <mergeCell ref="AAS2:ABD2"/>
    <mergeCell ref="ABE2:ABP2"/>
    <mergeCell ref="ABQ2:ACB2"/>
    <mergeCell ref="XM2:XX2"/>
    <mergeCell ref="XY2:YJ2"/>
    <mergeCell ref="YK2:YV2"/>
    <mergeCell ref="YW2:ZH2"/>
    <mergeCell ref="ZI2:ZT2"/>
    <mergeCell ref="VE2:VP2"/>
    <mergeCell ref="VQ2:WB2"/>
    <mergeCell ref="WC2:WN2"/>
    <mergeCell ref="WO2:WZ2"/>
    <mergeCell ref="XA2:XL2"/>
    <mergeCell ref="SW2:TH2"/>
    <mergeCell ref="TI2:TT2"/>
    <mergeCell ref="TU2:UF2"/>
    <mergeCell ref="UG2:UR2"/>
    <mergeCell ref="US2:VD2"/>
    <mergeCell ref="QO2:QZ2"/>
    <mergeCell ref="RA2:RL2"/>
    <mergeCell ref="RM2:RX2"/>
    <mergeCell ref="RY2:SJ2"/>
    <mergeCell ref="SK2:SV2"/>
    <mergeCell ref="AK2:AV2"/>
    <mergeCell ref="AW2:BH2"/>
    <mergeCell ref="BI2:BT2"/>
    <mergeCell ref="BU2:CF2"/>
    <mergeCell ref="CG2:CR2"/>
    <mergeCell ref="OG2:OR2"/>
    <mergeCell ref="OS2:PD2"/>
    <mergeCell ref="PE2:PP2"/>
    <mergeCell ref="PQ2:QB2"/>
    <mergeCell ref="QC2:QN2"/>
    <mergeCell ref="LY2:MJ2"/>
    <mergeCell ref="MK2:MV2"/>
    <mergeCell ref="MW2:NH2"/>
    <mergeCell ref="NI2:NT2"/>
    <mergeCell ref="NU2:OF2"/>
    <mergeCell ref="B78:K82"/>
    <mergeCell ref="D20:F21"/>
    <mergeCell ref="A2:K2"/>
    <mergeCell ref="Y2:AJ2"/>
    <mergeCell ref="JQ2:KB2"/>
    <mergeCell ref="KC2:KN2"/>
    <mergeCell ref="KO2:KZ2"/>
    <mergeCell ref="LA2:LL2"/>
    <mergeCell ref="LM2:LX2"/>
    <mergeCell ref="HI2:HT2"/>
    <mergeCell ref="HU2:IF2"/>
    <mergeCell ref="IG2:IR2"/>
    <mergeCell ref="IS2:JD2"/>
    <mergeCell ref="JE2:JP2"/>
    <mergeCell ref="FA2:FL2"/>
    <mergeCell ref="FM2:FX2"/>
    <mergeCell ref="FY2:GJ2"/>
    <mergeCell ref="N7:U7"/>
    <mergeCell ref="GK2:GV2"/>
    <mergeCell ref="GW2:HH2"/>
    <mergeCell ref="CS2:DD2"/>
    <mergeCell ref="DE2:DP2"/>
    <mergeCell ref="DQ2:EB2"/>
    <mergeCell ref="EC2:EN2"/>
    <mergeCell ref="EO2:EZ2"/>
  </mergeCells>
  <conditionalFormatting sqref="B69:D69">
    <cfRule type="expression" dxfId="3" priority="4">
      <formula>#REF!="Contribution"</formula>
    </cfRule>
  </conditionalFormatting>
  <conditionalFormatting sqref="G69">
    <cfRule type="expression" dxfId="2" priority="3">
      <formula>#REF!="Contribution"</formula>
    </cfRule>
  </conditionalFormatting>
  <conditionalFormatting sqref="G69">
    <cfRule type="containsText" dxfId="1" priority="1" operator="containsText" text="No">
      <formula>NOT(ISERROR(SEARCH("No",G69)))</formula>
    </cfRule>
    <cfRule type="containsText" dxfId="0" priority="2" operator="containsText" text="yes">
      <formula>NOT(ISERROR(SEARCH("yes",G69)))</formula>
    </cfRule>
  </conditionalFormatting>
  <dataValidations disablePrompts="1" count="1">
    <dataValidation type="custom" showInputMessage="1" showErrorMessage="1" sqref="B20:B21" xr:uid="{00000000-0002-0000-0500-000000000000}">
      <formula1>#REF!="Contribution"</formula1>
    </dataValidation>
  </dataValidations>
  <pageMargins left="0.70866141732283472" right="0.70866141732283472" top="0.74803149606299213" bottom="0.74803149606299213" header="0.31496062992125984" footer="0.31496062992125984"/>
  <pageSetup scale="1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FD54"/>
  <sheetViews>
    <sheetView topLeftCell="A7" zoomScale="70" zoomScaleNormal="70" workbookViewId="0"/>
  </sheetViews>
  <sheetFormatPr defaultColWidth="9.1796875" defaultRowHeight="14.5" x14ac:dyDescent="0.35"/>
  <cols>
    <col min="1" max="1" width="26.81640625" style="24" customWidth="1"/>
    <col min="2" max="2" width="19.54296875" style="24" customWidth="1"/>
    <col min="3" max="3" width="22.26953125" style="24" customWidth="1"/>
    <col min="4" max="4" width="26" style="24" customWidth="1"/>
    <col min="5" max="5" width="18.54296875" style="24" customWidth="1"/>
    <col min="6" max="6" width="9.1796875" style="24"/>
    <col min="7" max="7" width="15" style="24" customWidth="1"/>
    <col min="8" max="10" width="18.54296875" style="24" customWidth="1"/>
    <col min="11" max="11" width="9.1796875" style="24"/>
    <col min="12" max="12" width="2.7265625" style="24" customWidth="1"/>
    <col min="13" max="13" width="5" style="24" customWidth="1"/>
    <col min="14" max="27" width="9.1796875" style="24"/>
    <col min="28" max="28" width="20.81640625" style="24" customWidth="1"/>
    <col min="29" max="16384" width="9.1796875" style="24"/>
  </cols>
  <sheetData>
    <row r="1" spans="1:16384" ht="11.9" customHeight="1" x14ac:dyDescent="0.35">
      <c r="A1" s="72" t="s">
        <v>14</v>
      </c>
      <c r="B1" s="99"/>
      <c r="C1" s="75"/>
      <c r="D1" s="75"/>
    </row>
    <row r="2" spans="1:16384" ht="23.5" x14ac:dyDescent="0.55000000000000004">
      <c r="A2" s="875" t="s">
        <v>455</v>
      </c>
      <c r="B2" s="875"/>
      <c r="C2" s="875"/>
      <c r="D2" s="875"/>
      <c r="E2" s="875"/>
      <c r="F2" s="875"/>
      <c r="G2" s="875"/>
      <c r="H2" s="875"/>
      <c r="I2" s="875"/>
      <c r="J2" s="875"/>
      <c r="K2" s="875"/>
      <c r="L2" s="281"/>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4"/>
      <c r="DL2" s="854"/>
      <c r="DM2" s="854"/>
      <c r="DN2" s="854"/>
      <c r="DO2" s="854"/>
      <c r="DP2" s="854"/>
      <c r="DQ2" s="854"/>
      <c r="DR2" s="854"/>
      <c r="DS2" s="854"/>
      <c r="DT2" s="854"/>
      <c r="DU2" s="854"/>
      <c r="DV2" s="854"/>
      <c r="DW2" s="854"/>
      <c r="DX2" s="854"/>
      <c r="DY2" s="854"/>
      <c r="DZ2" s="854"/>
      <c r="EA2" s="854"/>
      <c r="EB2" s="854"/>
      <c r="EC2" s="854"/>
      <c r="ED2" s="854"/>
      <c r="EE2" s="854"/>
      <c r="EF2" s="854"/>
      <c r="EG2" s="854"/>
      <c r="EH2" s="854"/>
      <c r="EI2" s="854"/>
      <c r="EJ2" s="854"/>
      <c r="EK2" s="854"/>
      <c r="EL2" s="854"/>
      <c r="EM2" s="854"/>
      <c r="EN2" s="854"/>
      <c r="EO2" s="854"/>
      <c r="EP2" s="854"/>
      <c r="EQ2" s="854"/>
      <c r="ER2" s="854"/>
      <c r="ES2" s="854"/>
      <c r="ET2" s="854"/>
      <c r="EU2" s="854"/>
      <c r="EV2" s="854"/>
      <c r="EW2" s="854"/>
      <c r="EX2" s="854"/>
      <c r="EY2" s="854"/>
      <c r="EZ2" s="854"/>
      <c r="FA2" s="854"/>
      <c r="FB2" s="854"/>
      <c r="FC2" s="854"/>
      <c r="FD2" s="854"/>
      <c r="FE2" s="854"/>
      <c r="FF2" s="854"/>
      <c r="FG2" s="854"/>
      <c r="FH2" s="854"/>
      <c r="FI2" s="854"/>
      <c r="FJ2" s="854"/>
      <c r="FK2" s="854"/>
      <c r="FL2" s="854"/>
      <c r="FM2" s="854"/>
      <c r="FN2" s="854"/>
      <c r="FO2" s="854"/>
      <c r="FP2" s="854"/>
      <c r="FQ2" s="854"/>
      <c r="FR2" s="854"/>
      <c r="FS2" s="854"/>
      <c r="FT2" s="854"/>
      <c r="FU2" s="854"/>
      <c r="FV2" s="854"/>
      <c r="FW2" s="854"/>
      <c r="FX2" s="854"/>
      <c r="FY2" s="854"/>
      <c r="FZ2" s="854"/>
      <c r="GA2" s="854"/>
      <c r="GB2" s="854"/>
      <c r="GC2" s="854"/>
      <c r="GD2" s="854"/>
      <c r="GE2" s="854"/>
      <c r="GF2" s="854"/>
      <c r="GG2" s="854"/>
      <c r="GH2" s="854"/>
      <c r="GI2" s="854"/>
      <c r="GJ2" s="854"/>
      <c r="GK2" s="854"/>
      <c r="GL2" s="854"/>
      <c r="GM2" s="854"/>
      <c r="GN2" s="854"/>
      <c r="GO2" s="854"/>
      <c r="GP2" s="854"/>
      <c r="GQ2" s="854"/>
      <c r="GR2" s="854"/>
      <c r="GS2" s="854"/>
      <c r="GT2" s="854"/>
      <c r="GU2" s="854"/>
      <c r="GV2" s="854"/>
      <c r="GW2" s="854"/>
      <c r="GX2" s="854"/>
      <c r="GY2" s="854"/>
      <c r="GZ2" s="854"/>
      <c r="HA2" s="854"/>
      <c r="HB2" s="854"/>
      <c r="HC2" s="854"/>
      <c r="HD2" s="854"/>
      <c r="HE2" s="854"/>
      <c r="HF2" s="854"/>
      <c r="HG2" s="854"/>
      <c r="HH2" s="854"/>
      <c r="HI2" s="854"/>
      <c r="HJ2" s="854"/>
      <c r="HK2" s="854"/>
      <c r="HL2" s="854"/>
      <c r="HM2" s="854"/>
      <c r="HN2" s="854"/>
      <c r="HO2" s="854"/>
      <c r="HP2" s="854"/>
      <c r="HQ2" s="854"/>
      <c r="HR2" s="854"/>
      <c r="HS2" s="854"/>
      <c r="HT2" s="854"/>
      <c r="HU2" s="854"/>
      <c r="HV2" s="854"/>
      <c r="HW2" s="854"/>
      <c r="HX2" s="854"/>
      <c r="HY2" s="854"/>
      <c r="HZ2" s="854"/>
      <c r="IA2" s="854"/>
      <c r="IB2" s="854"/>
      <c r="IC2" s="854"/>
      <c r="ID2" s="854"/>
      <c r="IE2" s="854"/>
      <c r="IF2" s="854"/>
      <c r="IG2" s="854"/>
      <c r="IH2" s="854"/>
      <c r="II2" s="854"/>
      <c r="IJ2" s="854"/>
      <c r="IK2" s="854"/>
      <c r="IL2" s="854"/>
      <c r="IM2" s="854"/>
      <c r="IN2" s="854"/>
      <c r="IO2" s="854"/>
      <c r="IP2" s="854"/>
      <c r="IQ2" s="854"/>
      <c r="IR2" s="854"/>
      <c r="IS2" s="854"/>
      <c r="IT2" s="854"/>
      <c r="IU2" s="854"/>
      <c r="IV2" s="854"/>
      <c r="IW2" s="854"/>
      <c r="IX2" s="854"/>
      <c r="IY2" s="854"/>
      <c r="IZ2" s="854"/>
      <c r="JA2" s="854"/>
      <c r="JB2" s="854"/>
      <c r="JC2" s="854"/>
      <c r="JD2" s="854"/>
      <c r="JE2" s="854"/>
      <c r="JF2" s="854"/>
      <c r="JG2" s="854"/>
      <c r="JH2" s="854"/>
      <c r="JI2" s="854"/>
      <c r="JJ2" s="854"/>
      <c r="JK2" s="854"/>
      <c r="JL2" s="854"/>
      <c r="JM2" s="854"/>
      <c r="JN2" s="854"/>
      <c r="JO2" s="854"/>
      <c r="JP2" s="854"/>
      <c r="JQ2" s="854"/>
      <c r="JR2" s="854"/>
      <c r="JS2" s="854"/>
      <c r="JT2" s="854"/>
      <c r="JU2" s="854"/>
      <c r="JV2" s="854"/>
      <c r="JW2" s="854"/>
      <c r="JX2" s="854"/>
      <c r="JY2" s="854"/>
      <c r="JZ2" s="854"/>
      <c r="KA2" s="854"/>
      <c r="KB2" s="854"/>
      <c r="KC2" s="854"/>
      <c r="KD2" s="854"/>
      <c r="KE2" s="854"/>
      <c r="KF2" s="854"/>
      <c r="KG2" s="854"/>
      <c r="KH2" s="854"/>
      <c r="KI2" s="854"/>
      <c r="KJ2" s="854"/>
      <c r="KK2" s="854"/>
      <c r="KL2" s="854"/>
      <c r="KM2" s="854"/>
      <c r="KN2" s="854"/>
      <c r="KO2" s="854"/>
      <c r="KP2" s="854"/>
      <c r="KQ2" s="854"/>
      <c r="KR2" s="854"/>
      <c r="KS2" s="854"/>
      <c r="KT2" s="854"/>
      <c r="KU2" s="854"/>
      <c r="KV2" s="854"/>
      <c r="KW2" s="854"/>
      <c r="KX2" s="854"/>
      <c r="KY2" s="854"/>
      <c r="KZ2" s="854"/>
      <c r="LA2" s="854"/>
      <c r="LB2" s="854"/>
      <c r="LC2" s="854"/>
      <c r="LD2" s="854"/>
      <c r="LE2" s="854"/>
      <c r="LF2" s="854"/>
      <c r="LG2" s="854"/>
      <c r="LH2" s="854"/>
      <c r="LI2" s="854"/>
      <c r="LJ2" s="854"/>
      <c r="LK2" s="854"/>
      <c r="LL2" s="854"/>
      <c r="LM2" s="854"/>
      <c r="LN2" s="854"/>
      <c r="LO2" s="854"/>
      <c r="LP2" s="854"/>
      <c r="LQ2" s="854"/>
      <c r="LR2" s="854"/>
      <c r="LS2" s="854"/>
      <c r="LT2" s="854"/>
      <c r="LU2" s="854"/>
      <c r="LV2" s="854"/>
      <c r="LW2" s="854"/>
      <c r="LX2" s="854"/>
      <c r="LY2" s="854"/>
      <c r="LZ2" s="854"/>
      <c r="MA2" s="854"/>
      <c r="MB2" s="854"/>
      <c r="MC2" s="854"/>
      <c r="MD2" s="854"/>
      <c r="ME2" s="854"/>
      <c r="MF2" s="854"/>
      <c r="MG2" s="854"/>
      <c r="MH2" s="854"/>
      <c r="MI2" s="854"/>
      <c r="MJ2" s="854"/>
      <c r="MK2" s="854"/>
      <c r="ML2" s="854"/>
      <c r="MM2" s="854"/>
      <c r="MN2" s="854"/>
      <c r="MO2" s="854"/>
      <c r="MP2" s="854"/>
      <c r="MQ2" s="854"/>
      <c r="MR2" s="854"/>
      <c r="MS2" s="854"/>
      <c r="MT2" s="854"/>
      <c r="MU2" s="854"/>
      <c r="MV2" s="854"/>
      <c r="MW2" s="854"/>
      <c r="MX2" s="854"/>
      <c r="MY2" s="854"/>
      <c r="MZ2" s="854"/>
      <c r="NA2" s="854"/>
      <c r="NB2" s="854"/>
      <c r="NC2" s="854"/>
      <c r="ND2" s="854"/>
      <c r="NE2" s="854"/>
      <c r="NF2" s="854"/>
      <c r="NG2" s="854"/>
      <c r="NH2" s="854"/>
      <c r="NI2" s="854"/>
      <c r="NJ2" s="854"/>
      <c r="NK2" s="854"/>
      <c r="NL2" s="854"/>
      <c r="NM2" s="854"/>
      <c r="NN2" s="854"/>
      <c r="NO2" s="854"/>
      <c r="NP2" s="854"/>
      <c r="NQ2" s="854"/>
      <c r="NR2" s="854"/>
      <c r="NS2" s="854"/>
      <c r="NT2" s="854"/>
      <c r="NU2" s="854"/>
      <c r="NV2" s="854"/>
      <c r="NW2" s="854"/>
      <c r="NX2" s="854"/>
      <c r="NY2" s="854"/>
      <c r="NZ2" s="854"/>
      <c r="OA2" s="854"/>
      <c r="OB2" s="854"/>
      <c r="OC2" s="854"/>
      <c r="OD2" s="854"/>
      <c r="OE2" s="854"/>
      <c r="OF2" s="854"/>
      <c r="OG2" s="854"/>
      <c r="OH2" s="854"/>
      <c r="OI2" s="854"/>
      <c r="OJ2" s="854"/>
      <c r="OK2" s="854"/>
      <c r="OL2" s="854"/>
      <c r="OM2" s="854"/>
      <c r="ON2" s="854"/>
      <c r="OO2" s="854"/>
      <c r="OP2" s="854"/>
      <c r="OQ2" s="854"/>
      <c r="OR2" s="854"/>
      <c r="OS2" s="854"/>
      <c r="OT2" s="854"/>
      <c r="OU2" s="854"/>
      <c r="OV2" s="854"/>
      <c r="OW2" s="854"/>
      <c r="OX2" s="854"/>
      <c r="OY2" s="854"/>
      <c r="OZ2" s="854"/>
      <c r="PA2" s="854"/>
      <c r="PB2" s="854"/>
      <c r="PC2" s="854"/>
      <c r="PD2" s="854"/>
      <c r="PE2" s="854"/>
      <c r="PF2" s="854"/>
      <c r="PG2" s="854"/>
      <c r="PH2" s="854"/>
      <c r="PI2" s="854"/>
      <c r="PJ2" s="854"/>
      <c r="PK2" s="854"/>
      <c r="PL2" s="854"/>
      <c r="PM2" s="854"/>
      <c r="PN2" s="854"/>
      <c r="PO2" s="854"/>
      <c r="PP2" s="854"/>
      <c r="PQ2" s="854"/>
      <c r="PR2" s="854"/>
      <c r="PS2" s="854"/>
      <c r="PT2" s="854"/>
      <c r="PU2" s="854"/>
      <c r="PV2" s="854"/>
      <c r="PW2" s="854"/>
      <c r="PX2" s="854"/>
      <c r="PY2" s="854"/>
      <c r="PZ2" s="854"/>
      <c r="QA2" s="854"/>
      <c r="QB2" s="854"/>
      <c r="QC2" s="854"/>
      <c r="QD2" s="854"/>
      <c r="QE2" s="854"/>
      <c r="QF2" s="854"/>
      <c r="QG2" s="854"/>
      <c r="QH2" s="854"/>
      <c r="QI2" s="854"/>
      <c r="QJ2" s="854"/>
      <c r="QK2" s="854"/>
      <c r="QL2" s="854"/>
      <c r="QM2" s="854"/>
      <c r="QN2" s="854"/>
      <c r="QO2" s="854"/>
      <c r="QP2" s="854"/>
      <c r="QQ2" s="854"/>
      <c r="QR2" s="854"/>
      <c r="QS2" s="854"/>
      <c r="QT2" s="854"/>
      <c r="QU2" s="854"/>
      <c r="QV2" s="854"/>
      <c r="QW2" s="854"/>
      <c r="QX2" s="854"/>
      <c r="QY2" s="854"/>
      <c r="QZ2" s="854"/>
      <c r="RA2" s="854"/>
      <c r="RB2" s="854"/>
      <c r="RC2" s="854"/>
      <c r="RD2" s="854"/>
      <c r="RE2" s="854"/>
      <c r="RF2" s="854"/>
      <c r="RG2" s="854"/>
      <c r="RH2" s="854"/>
      <c r="RI2" s="854"/>
      <c r="RJ2" s="854"/>
      <c r="RK2" s="854"/>
      <c r="RL2" s="854"/>
      <c r="RM2" s="854"/>
      <c r="RN2" s="854"/>
      <c r="RO2" s="854"/>
      <c r="RP2" s="854"/>
      <c r="RQ2" s="854"/>
      <c r="RR2" s="854"/>
      <c r="RS2" s="854"/>
      <c r="RT2" s="854"/>
      <c r="RU2" s="854"/>
      <c r="RV2" s="854"/>
      <c r="RW2" s="854"/>
      <c r="RX2" s="854"/>
      <c r="RY2" s="854"/>
      <c r="RZ2" s="854"/>
      <c r="SA2" s="854"/>
      <c r="SB2" s="854"/>
      <c r="SC2" s="854"/>
      <c r="SD2" s="854"/>
      <c r="SE2" s="854"/>
      <c r="SF2" s="854"/>
      <c r="SG2" s="854"/>
      <c r="SH2" s="854"/>
      <c r="SI2" s="854"/>
      <c r="SJ2" s="854"/>
      <c r="SK2" s="854"/>
      <c r="SL2" s="854"/>
      <c r="SM2" s="854"/>
      <c r="SN2" s="854"/>
      <c r="SO2" s="854"/>
      <c r="SP2" s="854"/>
      <c r="SQ2" s="854"/>
      <c r="SR2" s="854"/>
      <c r="SS2" s="854"/>
      <c r="ST2" s="854"/>
      <c r="SU2" s="854"/>
      <c r="SV2" s="854"/>
      <c r="SW2" s="854"/>
      <c r="SX2" s="854"/>
      <c r="SY2" s="854"/>
      <c r="SZ2" s="854"/>
      <c r="TA2" s="854"/>
      <c r="TB2" s="854"/>
      <c r="TC2" s="854"/>
      <c r="TD2" s="854"/>
      <c r="TE2" s="854"/>
      <c r="TF2" s="854"/>
      <c r="TG2" s="854"/>
      <c r="TH2" s="854"/>
      <c r="TI2" s="854"/>
      <c r="TJ2" s="854"/>
      <c r="TK2" s="854"/>
      <c r="TL2" s="854"/>
      <c r="TM2" s="854"/>
      <c r="TN2" s="854"/>
      <c r="TO2" s="854"/>
      <c r="TP2" s="854"/>
      <c r="TQ2" s="854"/>
      <c r="TR2" s="854"/>
      <c r="TS2" s="854"/>
      <c r="TT2" s="854"/>
      <c r="TU2" s="854"/>
      <c r="TV2" s="854"/>
      <c r="TW2" s="854"/>
      <c r="TX2" s="854"/>
      <c r="TY2" s="854"/>
      <c r="TZ2" s="854"/>
      <c r="UA2" s="854"/>
      <c r="UB2" s="854"/>
      <c r="UC2" s="854"/>
      <c r="UD2" s="854"/>
      <c r="UE2" s="854"/>
      <c r="UF2" s="854"/>
      <c r="UG2" s="854"/>
      <c r="UH2" s="854"/>
      <c r="UI2" s="854"/>
      <c r="UJ2" s="854"/>
      <c r="UK2" s="854"/>
      <c r="UL2" s="854"/>
      <c r="UM2" s="854"/>
      <c r="UN2" s="854"/>
      <c r="UO2" s="854"/>
      <c r="UP2" s="854"/>
      <c r="UQ2" s="854"/>
      <c r="UR2" s="854"/>
      <c r="US2" s="854"/>
      <c r="UT2" s="854"/>
      <c r="UU2" s="854"/>
      <c r="UV2" s="854"/>
      <c r="UW2" s="854"/>
      <c r="UX2" s="854"/>
      <c r="UY2" s="854"/>
      <c r="UZ2" s="854"/>
      <c r="VA2" s="854"/>
      <c r="VB2" s="854"/>
      <c r="VC2" s="854"/>
      <c r="VD2" s="854"/>
      <c r="VE2" s="854"/>
      <c r="VF2" s="854"/>
      <c r="VG2" s="854"/>
      <c r="VH2" s="854"/>
      <c r="VI2" s="854"/>
      <c r="VJ2" s="854"/>
      <c r="VK2" s="854"/>
      <c r="VL2" s="854"/>
      <c r="VM2" s="854"/>
      <c r="VN2" s="854"/>
      <c r="VO2" s="854"/>
      <c r="VP2" s="854"/>
      <c r="VQ2" s="854"/>
      <c r="VR2" s="854"/>
      <c r="VS2" s="854"/>
      <c r="VT2" s="854"/>
      <c r="VU2" s="854"/>
      <c r="VV2" s="854"/>
      <c r="VW2" s="854"/>
      <c r="VX2" s="854"/>
      <c r="VY2" s="854"/>
      <c r="VZ2" s="854"/>
      <c r="WA2" s="854"/>
      <c r="WB2" s="854"/>
      <c r="WC2" s="854"/>
      <c r="WD2" s="854"/>
      <c r="WE2" s="854"/>
      <c r="WF2" s="854"/>
      <c r="WG2" s="854"/>
      <c r="WH2" s="854"/>
      <c r="WI2" s="854"/>
      <c r="WJ2" s="854"/>
      <c r="WK2" s="854"/>
      <c r="WL2" s="854"/>
      <c r="WM2" s="854"/>
      <c r="WN2" s="854"/>
      <c r="WO2" s="854"/>
      <c r="WP2" s="854"/>
      <c r="WQ2" s="854"/>
      <c r="WR2" s="854"/>
      <c r="WS2" s="854"/>
      <c r="WT2" s="854"/>
      <c r="WU2" s="854"/>
      <c r="WV2" s="854"/>
      <c r="WW2" s="854"/>
      <c r="WX2" s="854"/>
      <c r="WY2" s="854"/>
      <c r="WZ2" s="854"/>
      <c r="XA2" s="854"/>
      <c r="XB2" s="854"/>
      <c r="XC2" s="854"/>
      <c r="XD2" s="854"/>
      <c r="XE2" s="854"/>
      <c r="XF2" s="854"/>
      <c r="XG2" s="854"/>
      <c r="XH2" s="854"/>
      <c r="XI2" s="854"/>
      <c r="XJ2" s="854"/>
      <c r="XK2" s="854"/>
      <c r="XL2" s="854"/>
      <c r="XM2" s="854"/>
      <c r="XN2" s="854"/>
      <c r="XO2" s="854"/>
      <c r="XP2" s="854"/>
      <c r="XQ2" s="854"/>
      <c r="XR2" s="854"/>
      <c r="XS2" s="854"/>
      <c r="XT2" s="854"/>
      <c r="XU2" s="854"/>
      <c r="XV2" s="854"/>
      <c r="XW2" s="854"/>
      <c r="XX2" s="854"/>
      <c r="XY2" s="854"/>
      <c r="XZ2" s="854"/>
      <c r="YA2" s="854"/>
      <c r="YB2" s="854"/>
      <c r="YC2" s="854"/>
      <c r="YD2" s="854"/>
      <c r="YE2" s="854"/>
      <c r="YF2" s="854"/>
      <c r="YG2" s="854"/>
      <c r="YH2" s="854"/>
      <c r="YI2" s="854"/>
      <c r="YJ2" s="854"/>
      <c r="YK2" s="854"/>
      <c r="YL2" s="854"/>
      <c r="YM2" s="854"/>
      <c r="YN2" s="854"/>
      <c r="YO2" s="854"/>
      <c r="YP2" s="854"/>
      <c r="YQ2" s="854"/>
      <c r="YR2" s="854"/>
      <c r="YS2" s="854"/>
      <c r="YT2" s="854"/>
      <c r="YU2" s="854"/>
      <c r="YV2" s="854"/>
      <c r="YW2" s="854"/>
      <c r="YX2" s="854"/>
      <c r="YY2" s="854"/>
      <c r="YZ2" s="854"/>
      <c r="ZA2" s="854"/>
      <c r="ZB2" s="854"/>
      <c r="ZC2" s="854"/>
      <c r="ZD2" s="854"/>
      <c r="ZE2" s="854"/>
      <c r="ZF2" s="854"/>
      <c r="ZG2" s="854"/>
      <c r="ZH2" s="854"/>
      <c r="ZI2" s="854"/>
      <c r="ZJ2" s="854"/>
      <c r="ZK2" s="854"/>
      <c r="ZL2" s="854"/>
      <c r="ZM2" s="854"/>
      <c r="ZN2" s="854"/>
      <c r="ZO2" s="854"/>
      <c r="ZP2" s="854"/>
      <c r="ZQ2" s="854"/>
      <c r="ZR2" s="854"/>
      <c r="ZS2" s="854"/>
      <c r="ZT2" s="854"/>
      <c r="ZU2" s="854"/>
      <c r="ZV2" s="854"/>
      <c r="ZW2" s="854"/>
      <c r="ZX2" s="854"/>
      <c r="ZY2" s="854"/>
      <c r="ZZ2" s="854"/>
      <c r="AAA2" s="854"/>
      <c r="AAB2" s="854"/>
      <c r="AAC2" s="854"/>
      <c r="AAD2" s="854"/>
      <c r="AAE2" s="854"/>
      <c r="AAF2" s="854"/>
      <c r="AAG2" s="854"/>
      <c r="AAH2" s="854"/>
      <c r="AAI2" s="854"/>
      <c r="AAJ2" s="854"/>
      <c r="AAK2" s="854"/>
      <c r="AAL2" s="854"/>
      <c r="AAM2" s="854"/>
      <c r="AAN2" s="854"/>
      <c r="AAO2" s="854"/>
      <c r="AAP2" s="854"/>
      <c r="AAQ2" s="854"/>
      <c r="AAR2" s="854"/>
      <c r="AAS2" s="854"/>
      <c r="AAT2" s="854"/>
      <c r="AAU2" s="854"/>
      <c r="AAV2" s="854"/>
      <c r="AAW2" s="854"/>
      <c r="AAX2" s="854"/>
      <c r="AAY2" s="854"/>
      <c r="AAZ2" s="854"/>
      <c r="ABA2" s="854"/>
      <c r="ABB2" s="854"/>
      <c r="ABC2" s="854"/>
      <c r="ABD2" s="854"/>
      <c r="ABE2" s="854"/>
      <c r="ABF2" s="854"/>
      <c r="ABG2" s="854"/>
      <c r="ABH2" s="854"/>
      <c r="ABI2" s="854"/>
      <c r="ABJ2" s="854"/>
      <c r="ABK2" s="854"/>
      <c r="ABL2" s="854"/>
      <c r="ABM2" s="854"/>
      <c r="ABN2" s="854"/>
      <c r="ABO2" s="854"/>
      <c r="ABP2" s="854"/>
      <c r="ABQ2" s="854"/>
      <c r="ABR2" s="854"/>
      <c r="ABS2" s="854"/>
      <c r="ABT2" s="854"/>
      <c r="ABU2" s="854"/>
      <c r="ABV2" s="854"/>
      <c r="ABW2" s="854"/>
      <c r="ABX2" s="854"/>
      <c r="ABY2" s="854"/>
      <c r="ABZ2" s="854"/>
      <c r="ACA2" s="854"/>
      <c r="ACB2" s="854"/>
      <c r="ACC2" s="854"/>
      <c r="ACD2" s="854"/>
      <c r="ACE2" s="854"/>
      <c r="ACF2" s="854"/>
      <c r="ACG2" s="854"/>
      <c r="ACH2" s="854"/>
      <c r="ACI2" s="854"/>
      <c r="ACJ2" s="854"/>
      <c r="ACK2" s="854"/>
      <c r="ACL2" s="854"/>
      <c r="ACM2" s="854"/>
      <c r="ACN2" s="854"/>
      <c r="ACO2" s="854"/>
      <c r="ACP2" s="854"/>
      <c r="ACQ2" s="854"/>
      <c r="ACR2" s="854"/>
      <c r="ACS2" s="854"/>
      <c r="ACT2" s="854"/>
      <c r="ACU2" s="854"/>
      <c r="ACV2" s="854"/>
      <c r="ACW2" s="854"/>
      <c r="ACX2" s="854"/>
      <c r="ACY2" s="854"/>
      <c r="ACZ2" s="854"/>
      <c r="ADA2" s="854"/>
      <c r="ADB2" s="854"/>
      <c r="ADC2" s="854"/>
      <c r="ADD2" s="854"/>
      <c r="ADE2" s="854"/>
      <c r="ADF2" s="854"/>
      <c r="ADG2" s="854"/>
      <c r="ADH2" s="854"/>
      <c r="ADI2" s="854"/>
      <c r="ADJ2" s="854"/>
      <c r="ADK2" s="854"/>
      <c r="ADL2" s="854"/>
      <c r="ADM2" s="854"/>
      <c r="ADN2" s="854"/>
      <c r="ADO2" s="854"/>
      <c r="ADP2" s="854"/>
      <c r="ADQ2" s="854"/>
      <c r="ADR2" s="854"/>
      <c r="ADS2" s="854"/>
      <c r="ADT2" s="854"/>
      <c r="ADU2" s="854"/>
      <c r="ADV2" s="854"/>
      <c r="ADW2" s="854"/>
      <c r="ADX2" s="854"/>
      <c r="ADY2" s="854"/>
      <c r="ADZ2" s="854"/>
      <c r="AEA2" s="854"/>
      <c r="AEB2" s="854"/>
      <c r="AEC2" s="854"/>
      <c r="AED2" s="854"/>
      <c r="AEE2" s="854"/>
      <c r="AEF2" s="854"/>
      <c r="AEG2" s="854"/>
      <c r="AEH2" s="854"/>
      <c r="AEI2" s="854"/>
      <c r="AEJ2" s="854"/>
      <c r="AEK2" s="854"/>
      <c r="AEL2" s="854"/>
      <c r="AEM2" s="854"/>
      <c r="AEN2" s="854"/>
      <c r="AEO2" s="854"/>
      <c r="AEP2" s="854"/>
      <c r="AEQ2" s="854"/>
      <c r="AER2" s="854"/>
      <c r="AES2" s="854"/>
      <c r="AET2" s="854"/>
      <c r="AEU2" s="854"/>
      <c r="AEV2" s="854"/>
      <c r="AEW2" s="854"/>
      <c r="AEX2" s="854"/>
      <c r="AEY2" s="854"/>
      <c r="AEZ2" s="854"/>
      <c r="AFA2" s="854"/>
      <c r="AFB2" s="854"/>
      <c r="AFC2" s="854"/>
      <c r="AFD2" s="854"/>
      <c r="AFE2" s="854"/>
      <c r="AFF2" s="854"/>
      <c r="AFG2" s="854"/>
      <c r="AFH2" s="854"/>
      <c r="AFI2" s="854"/>
      <c r="AFJ2" s="854"/>
      <c r="AFK2" s="854"/>
      <c r="AFL2" s="854"/>
      <c r="AFM2" s="854"/>
      <c r="AFN2" s="854"/>
      <c r="AFO2" s="854"/>
      <c r="AFP2" s="854"/>
      <c r="AFQ2" s="854"/>
      <c r="AFR2" s="854"/>
      <c r="AFS2" s="854"/>
      <c r="AFT2" s="854"/>
      <c r="AFU2" s="854"/>
      <c r="AFV2" s="854"/>
      <c r="AFW2" s="854"/>
      <c r="AFX2" s="854"/>
      <c r="AFY2" s="854"/>
      <c r="AFZ2" s="854"/>
      <c r="AGA2" s="854"/>
      <c r="AGB2" s="854"/>
      <c r="AGC2" s="854"/>
      <c r="AGD2" s="854"/>
      <c r="AGE2" s="854"/>
      <c r="AGF2" s="854"/>
      <c r="AGG2" s="854"/>
      <c r="AGH2" s="854"/>
      <c r="AGI2" s="854"/>
      <c r="AGJ2" s="854"/>
      <c r="AGK2" s="854"/>
      <c r="AGL2" s="854"/>
      <c r="AGM2" s="854"/>
      <c r="AGN2" s="854"/>
      <c r="AGO2" s="854"/>
      <c r="AGP2" s="854"/>
      <c r="AGQ2" s="854"/>
      <c r="AGR2" s="854"/>
      <c r="AGS2" s="854"/>
      <c r="AGT2" s="854"/>
      <c r="AGU2" s="854"/>
      <c r="AGV2" s="854"/>
      <c r="AGW2" s="854"/>
      <c r="AGX2" s="854"/>
      <c r="AGY2" s="854"/>
      <c r="AGZ2" s="854"/>
      <c r="AHA2" s="854"/>
      <c r="AHB2" s="854"/>
      <c r="AHC2" s="854"/>
      <c r="AHD2" s="854"/>
      <c r="AHE2" s="854"/>
      <c r="AHF2" s="854"/>
      <c r="AHG2" s="854"/>
      <c r="AHH2" s="854"/>
      <c r="AHI2" s="854"/>
      <c r="AHJ2" s="854"/>
      <c r="AHK2" s="854"/>
      <c r="AHL2" s="854"/>
      <c r="AHM2" s="854"/>
      <c r="AHN2" s="854"/>
      <c r="AHO2" s="854"/>
      <c r="AHP2" s="854"/>
      <c r="AHQ2" s="854"/>
      <c r="AHR2" s="854"/>
      <c r="AHS2" s="854"/>
      <c r="AHT2" s="854"/>
      <c r="AHU2" s="854"/>
      <c r="AHV2" s="854"/>
      <c r="AHW2" s="854"/>
      <c r="AHX2" s="854"/>
      <c r="AHY2" s="854"/>
      <c r="AHZ2" s="854"/>
      <c r="AIA2" s="854"/>
      <c r="AIB2" s="854"/>
      <c r="AIC2" s="854"/>
      <c r="AID2" s="854"/>
      <c r="AIE2" s="854"/>
      <c r="AIF2" s="854"/>
      <c r="AIG2" s="854"/>
      <c r="AIH2" s="854"/>
      <c r="AII2" s="854"/>
      <c r="AIJ2" s="854"/>
      <c r="AIK2" s="854"/>
      <c r="AIL2" s="854"/>
      <c r="AIM2" s="854"/>
      <c r="AIN2" s="854"/>
      <c r="AIO2" s="854"/>
      <c r="AIP2" s="854"/>
      <c r="AIQ2" s="854"/>
      <c r="AIR2" s="854"/>
      <c r="AIS2" s="854"/>
      <c r="AIT2" s="854"/>
      <c r="AIU2" s="854"/>
      <c r="AIV2" s="854"/>
      <c r="AIW2" s="854"/>
      <c r="AIX2" s="854"/>
      <c r="AIY2" s="854"/>
      <c r="AIZ2" s="854"/>
      <c r="AJA2" s="854"/>
      <c r="AJB2" s="854"/>
      <c r="AJC2" s="854"/>
      <c r="AJD2" s="854"/>
      <c r="AJE2" s="854"/>
      <c r="AJF2" s="854"/>
      <c r="AJG2" s="854"/>
      <c r="AJH2" s="854"/>
      <c r="AJI2" s="854"/>
      <c r="AJJ2" s="854"/>
      <c r="AJK2" s="854"/>
      <c r="AJL2" s="854"/>
      <c r="AJM2" s="854"/>
      <c r="AJN2" s="854"/>
      <c r="AJO2" s="854"/>
      <c r="AJP2" s="854"/>
      <c r="AJQ2" s="854"/>
      <c r="AJR2" s="854"/>
      <c r="AJS2" s="854"/>
      <c r="AJT2" s="854"/>
      <c r="AJU2" s="854"/>
      <c r="AJV2" s="854"/>
      <c r="AJW2" s="854"/>
      <c r="AJX2" s="854"/>
      <c r="AJY2" s="854"/>
      <c r="AJZ2" s="854"/>
      <c r="AKA2" s="854"/>
      <c r="AKB2" s="854"/>
      <c r="AKC2" s="854"/>
      <c r="AKD2" s="854"/>
      <c r="AKE2" s="854"/>
      <c r="AKF2" s="854"/>
      <c r="AKG2" s="854"/>
      <c r="AKH2" s="854"/>
      <c r="AKI2" s="854"/>
      <c r="AKJ2" s="854"/>
      <c r="AKK2" s="854"/>
      <c r="AKL2" s="854"/>
      <c r="AKM2" s="854"/>
      <c r="AKN2" s="854"/>
      <c r="AKO2" s="854"/>
      <c r="AKP2" s="854"/>
      <c r="AKQ2" s="854"/>
      <c r="AKR2" s="854"/>
      <c r="AKS2" s="854"/>
      <c r="AKT2" s="854"/>
      <c r="AKU2" s="854"/>
      <c r="AKV2" s="854"/>
      <c r="AKW2" s="854"/>
      <c r="AKX2" s="854"/>
      <c r="AKY2" s="854"/>
      <c r="AKZ2" s="854"/>
      <c r="ALA2" s="854"/>
      <c r="ALB2" s="854"/>
      <c r="ALC2" s="854"/>
      <c r="ALD2" s="854"/>
      <c r="ALE2" s="854"/>
      <c r="ALF2" s="854"/>
      <c r="ALG2" s="854"/>
      <c r="ALH2" s="854"/>
      <c r="ALI2" s="854"/>
      <c r="ALJ2" s="854"/>
      <c r="ALK2" s="854"/>
      <c r="ALL2" s="854"/>
      <c r="ALM2" s="854"/>
      <c r="ALN2" s="854"/>
      <c r="ALO2" s="854"/>
      <c r="ALP2" s="854"/>
      <c r="ALQ2" s="854"/>
      <c r="ALR2" s="854"/>
      <c r="ALS2" s="854"/>
      <c r="ALT2" s="854"/>
      <c r="ALU2" s="854"/>
      <c r="ALV2" s="854"/>
      <c r="ALW2" s="854"/>
      <c r="ALX2" s="854"/>
      <c r="ALY2" s="854"/>
      <c r="ALZ2" s="854"/>
      <c r="AMA2" s="854"/>
      <c r="AMB2" s="854"/>
      <c r="AMC2" s="854"/>
      <c r="AMD2" s="854"/>
      <c r="AME2" s="854"/>
      <c r="AMF2" s="854"/>
      <c r="AMG2" s="854"/>
      <c r="AMH2" s="854"/>
      <c r="AMI2" s="854"/>
      <c r="AMJ2" s="854"/>
      <c r="AMK2" s="854"/>
      <c r="AML2" s="854"/>
      <c r="AMM2" s="854"/>
      <c r="AMN2" s="854"/>
      <c r="AMO2" s="854"/>
      <c r="AMP2" s="854"/>
      <c r="AMQ2" s="854"/>
      <c r="AMR2" s="854"/>
      <c r="AMS2" s="854"/>
      <c r="AMT2" s="854"/>
      <c r="AMU2" s="854"/>
      <c r="AMV2" s="854"/>
      <c r="AMW2" s="854"/>
      <c r="AMX2" s="854"/>
      <c r="AMY2" s="854"/>
      <c r="AMZ2" s="854"/>
      <c r="ANA2" s="854"/>
      <c r="ANB2" s="854"/>
      <c r="ANC2" s="854"/>
      <c r="AND2" s="854"/>
      <c r="ANE2" s="854"/>
      <c r="ANF2" s="854"/>
      <c r="ANG2" s="854"/>
      <c r="ANH2" s="854"/>
      <c r="ANI2" s="854"/>
      <c r="ANJ2" s="854"/>
      <c r="ANK2" s="854"/>
      <c r="ANL2" s="854"/>
      <c r="ANM2" s="854"/>
      <c r="ANN2" s="854"/>
      <c r="ANO2" s="854"/>
      <c r="ANP2" s="854"/>
      <c r="ANQ2" s="854"/>
      <c r="ANR2" s="854"/>
      <c r="ANS2" s="854"/>
      <c r="ANT2" s="854"/>
      <c r="ANU2" s="854"/>
      <c r="ANV2" s="854"/>
      <c r="ANW2" s="854"/>
      <c r="ANX2" s="854"/>
      <c r="ANY2" s="854"/>
      <c r="ANZ2" s="854"/>
      <c r="AOA2" s="854"/>
      <c r="AOB2" s="854"/>
      <c r="AOC2" s="854"/>
      <c r="AOD2" s="854"/>
      <c r="AOE2" s="854"/>
      <c r="AOF2" s="854"/>
      <c r="AOG2" s="854"/>
      <c r="AOH2" s="854"/>
      <c r="AOI2" s="854"/>
      <c r="AOJ2" s="854"/>
      <c r="AOK2" s="854"/>
      <c r="AOL2" s="854"/>
      <c r="AOM2" s="854"/>
      <c r="AON2" s="854"/>
      <c r="AOO2" s="854"/>
      <c r="AOP2" s="854"/>
      <c r="AOQ2" s="854"/>
      <c r="AOR2" s="854"/>
      <c r="AOS2" s="854"/>
      <c r="AOT2" s="854"/>
      <c r="AOU2" s="854"/>
      <c r="AOV2" s="854"/>
      <c r="AOW2" s="854"/>
      <c r="AOX2" s="854"/>
      <c r="AOY2" s="854"/>
      <c r="AOZ2" s="854"/>
      <c r="APA2" s="854"/>
      <c r="APB2" s="854"/>
      <c r="APC2" s="854"/>
      <c r="APD2" s="854"/>
      <c r="APE2" s="854"/>
      <c r="APF2" s="854"/>
      <c r="APG2" s="854"/>
      <c r="APH2" s="854"/>
      <c r="API2" s="854"/>
      <c r="APJ2" s="854"/>
      <c r="APK2" s="854"/>
      <c r="APL2" s="854"/>
      <c r="APM2" s="854"/>
      <c r="APN2" s="854"/>
      <c r="APO2" s="854"/>
      <c r="APP2" s="854"/>
      <c r="APQ2" s="854"/>
      <c r="APR2" s="854"/>
      <c r="APS2" s="854"/>
      <c r="APT2" s="854"/>
      <c r="APU2" s="854"/>
      <c r="APV2" s="854"/>
      <c r="APW2" s="854"/>
      <c r="APX2" s="854"/>
      <c r="APY2" s="854"/>
      <c r="APZ2" s="854"/>
      <c r="AQA2" s="854"/>
      <c r="AQB2" s="854"/>
      <c r="AQC2" s="854"/>
      <c r="AQD2" s="854"/>
      <c r="AQE2" s="854"/>
      <c r="AQF2" s="854"/>
      <c r="AQG2" s="854"/>
      <c r="AQH2" s="854"/>
      <c r="AQI2" s="854"/>
      <c r="AQJ2" s="854"/>
      <c r="AQK2" s="854"/>
      <c r="AQL2" s="854"/>
      <c r="AQM2" s="854"/>
      <c r="AQN2" s="854"/>
      <c r="AQO2" s="854"/>
      <c r="AQP2" s="854"/>
      <c r="AQQ2" s="854"/>
      <c r="AQR2" s="854"/>
      <c r="AQS2" s="854"/>
      <c r="AQT2" s="854"/>
      <c r="AQU2" s="854"/>
      <c r="AQV2" s="854"/>
      <c r="AQW2" s="854"/>
      <c r="AQX2" s="854"/>
      <c r="AQY2" s="854"/>
      <c r="AQZ2" s="854"/>
      <c r="ARA2" s="854"/>
      <c r="ARB2" s="854"/>
      <c r="ARC2" s="854"/>
      <c r="ARD2" s="854"/>
      <c r="ARE2" s="854"/>
      <c r="ARF2" s="854"/>
      <c r="ARG2" s="854"/>
      <c r="ARH2" s="854"/>
      <c r="ARI2" s="854"/>
      <c r="ARJ2" s="854"/>
      <c r="ARK2" s="854"/>
      <c r="ARL2" s="854"/>
      <c r="ARM2" s="854"/>
      <c r="ARN2" s="854"/>
      <c r="ARO2" s="854"/>
      <c r="ARP2" s="854"/>
      <c r="ARQ2" s="854"/>
      <c r="ARR2" s="854"/>
      <c r="ARS2" s="854"/>
      <c r="ART2" s="854"/>
      <c r="ARU2" s="854"/>
      <c r="ARV2" s="854"/>
      <c r="ARW2" s="854"/>
      <c r="ARX2" s="854"/>
      <c r="ARY2" s="854"/>
      <c r="ARZ2" s="854"/>
      <c r="ASA2" s="854"/>
      <c r="ASB2" s="854"/>
      <c r="ASC2" s="854"/>
      <c r="ASD2" s="854"/>
      <c r="ASE2" s="854"/>
      <c r="ASF2" s="854"/>
      <c r="ASG2" s="854"/>
      <c r="ASH2" s="854"/>
      <c r="ASI2" s="854"/>
      <c r="ASJ2" s="854"/>
      <c r="ASK2" s="854"/>
      <c r="ASL2" s="854"/>
      <c r="ASM2" s="854"/>
      <c r="ASN2" s="854"/>
      <c r="ASO2" s="854"/>
      <c r="ASP2" s="854"/>
      <c r="ASQ2" s="854"/>
      <c r="ASR2" s="854"/>
      <c r="ASS2" s="854"/>
      <c r="AST2" s="854"/>
      <c r="ASU2" s="854"/>
      <c r="ASV2" s="854"/>
      <c r="ASW2" s="854"/>
      <c r="ASX2" s="854"/>
      <c r="ASY2" s="854"/>
      <c r="ASZ2" s="854"/>
      <c r="ATA2" s="854"/>
      <c r="ATB2" s="854"/>
      <c r="ATC2" s="854"/>
      <c r="ATD2" s="854"/>
      <c r="ATE2" s="854"/>
      <c r="ATF2" s="854"/>
      <c r="ATG2" s="854"/>
      <c r="ATH2" s="854"/>
      <c r="ATI2" s="854"/>
      <c r="ATJ2" s="854"/>
      <c r="ATK2" s="854"/>
      <c r="ATL2" s="854"/>
      <c r="ATM2" s="854"/>
      <c r="ATN2" s="854"/>
      <c r="ATO2" s="854"/>
      <c r="ATP2" s="854"/>
      <c r="ATQ2" s="854"/>
      <c r="ATR2" s="854"/>
      <c r="ATS2" s="854"/>
      <c r="ATT2" s="854"/>
      <c r="ATU2" s="854"/>
      <c r="ATV2" s="854"/>
      <c r="ATW2" s="854"/>
      <c r="ATX2" s="854"/>
      <c r="ATY2" s="854"/>
      <c r="ATZ2" s="854"/>
      <c r="AUA2" s="854"/>
      <c r="AUB2" s="854"/>
      <c r="AUC2" s="854"/>
      <c r="AUD2" s="854"/>
      <c r="AUE2" s="854"/>
      <c r="AUF2" s="854"/>
      <c r="AUG2" s="854"/>
      <c r="AUH2" s="854"/>
      <c r="AUI2" s="854"/>
      <c r="AUJ2" s="854"/>
      <c r="AUK2" s="854"/>
      <c r="AUL2" s="854"/>
      <c r="AUM2" s="854"/>
      <c r="AUN2" s="854"/>
      <c r="AUO2" s="854"/>
      <c r="AUP2" s="854"/>
      <c r="AUQ2" s="854"/>
      <c r="AUR2" s="854"/>
      <c r="AUS2" s="854"/>
      <c r="AUT2" s="854"/>
      <c r="AUU2" s="854"/>
      <c r="AUV2" s="854"/>
      <c r="AUW2" s="854"/>
      <c r="AUX2" s="854"/>
      <c r="AUY2" s="854"/>
      <c r="AUZ2" s="854"/>
      <c r="AVA2" s="854"/>
      <c r="AVB2" s="854"/>
      <c r="AVC2" s="854"/>
      <c r="AVD2" s="854"/>
      <c r="AVE2" s="854"/>
      <c r="AVF2" s="854"/>
      <c r="AVG2" s="854"/>
      <c r="AVH2" s="854"/>
      <c r="AVI2" s="854"/>
      <c r="AVJ2" s="854"/>
      <c r="AVK2" s="854"/>
      <c r="AVL2" s="854"/>
      <c r="AVM2" s="854"/>
      <c r="AVN2" s="854"/>
      <c r="AVO2" s="854"/>
      <c r="AVP2" s="854"/>
      <c r="AVQ2" s="854"/>
      <c r="AVR2" s="854"/>
      <c r="AVS2" s="854"/>
      <c r="AVT2" s="854"/>
      <c r="AVU2" s="854"/>
      <c r="AVV2" s="854"/>
      <c r="AVW2" s="854"/>
      <c r="AVX2" s="854"/>
      <c r="AVY2" s="854"/>
      <c r="AVZ2" s="854"/>
      <c r="AWA2" s="854"/>
      <c r="AWB2" s="854"/>
      <c r="AWC2" s="854"/>
      <c r="AWD2" s="854"/>
      <c r="AWE2" s="854"/>
      <c r="AWF2" s="854"/>
      <c r="AWG2" s="854"/>
      <c r="AWH2" s="854"/>
      <c r="AWI2" s="854"/>
      <c r="AWJ2" s="854"/>
      <c r="AWK2" s="854"/>
      <c r="AWL2" s="854"/>
      <c r="AWM2" s="854"/>
      <c r="AWN2" s="854"/>
      <c r="AWO2" s="854"/>
      <c r="AWP2" s="854"/>
      <c r="AWQ2" s="854"/>
      <c r="AWR2" s="854"/>
      <c r="AWS2" s="854"/>
      <c r="AWT2" s="854"/>
      <c r="AWU2" s="854"/>
      <c r="AWV2" s="854"/>
      <c r="AWW2" s="854"/>
      <c r="AWX2" s="854"/>
      <c r="AWY2" s="854"/>
      <c r="AWZ2" s="854"/>
      <c r="AXA2" s="854"/>
      <c r="AXB2" s="854"/>
      <c r="AXC2" s="854"/>
      <c r="AXD2" s="854"/>
      <c r="AXE2" s="854"/>
      <c r="AXF2" s="854"/>
      <c r="AXG2" s="854"/>
      <c r="AXH2" s="854"/>
      <c r="AXI2" s="854"/>
      <c r="AXJ2" s="854"/>
      <c r="AXK2" s="854"/>
      <c r="AXL2" s="854"/>
      <c r="AXM2" s="854"/>
      <c r="AXN2" s="854"/>
      <c r="AXO2" s="854"/>
      <c r="AXP2" s="854"/>
      <c r="AXQ2" s="854"/>
      <c r="AXR2" s="854"/>
      <c r="AXS2" s="854"/>
      <c r="AXT2" s="854"/>
      <c r="AXU2" s="854"/>
      <c r="AXV2" s="854"/>
      <c r="AXW2" s="854"/>
      <c r="AXX2" s="854"/>
      <c r="AXY2" s="854"/>
      <c r="AXZ2" s="854"/>
      <c r="AYA2" s="854"/>
      <c r="AYB2" s="854"/>
      <c r="AYC2" s="854"/>
      <c r="AYD2" s="854"/>
      <c r="AYE2" s="854"/>
      <c r="AYF2" s="854"/>
      <c r="AYG2" s="854"/>
      <c r="AYH2" s="854"/>
      <c r="AYI2" s="854"/>
      <c r="AYJ2" s="854"/>
      <c r="AYK2" s="854"/>
      <c r="AYL2" s="854"/>
      <c r="AYM2" s="854"/>
      <c r="AYN2" s="854"/>
      <c r="AYO2" s="854"/>
      <c r="AYP2" s="854"/>
      <c r="AYQ2" s="854"/>
      <c r="AYR2" s="854"/>
      <c r="AYS2" s="854"/>
      <c r="AYT2" s="854"/>
      <c r="AYU2" s="854"/>
      <c r="AYV2" s="854"/>
      <c r="AYW2" s="854"/>
      <c r="AYX2" s="854"/>
      <c r="AYY2" s="854"/>
      <c r="AYZ2" s="854"/>
      <c r="AZA2" s="854"/>
      <c r="AZB2" s="854"/>
      <c r="AZC2" s="854"/>
      <c r="AZD2" s="854"/>
      <c r="AZE2" s="854"/>
      <c r="AZF2" s="854"/>
      <c r="AZG2" s="854"/>
      <c r="AZH2" s="854"/>
      <c r="AZI2" s="854"/>
      <c r="AZJ2" s="854"/>
      <c r="AZK2" s="854"/>
      <c r="AZL2" s="854"/>
      <c r="AZM2" s="854"/>
      <c r="AZN2" s="854"/>
      <c r="AZO2" s="854"/>
      <c r="AZP2" s="854"/>
      <c r="AZQ2" s="854"/>
      <c r="AZR2" s="854"/>
      <c r="AZS2" s="854"/>
      <c r="AZT2" s="854"/>
      <c r="AZU2" s="854"/>
      <c r="AZV2" s="854"/>
      <c r="AZW2" s="854"/>
      <c r="AZX2" s="854"/>
      <c r="AZY2" s="854"/>
      <c r="AZZ2" s="854"/>
      <c r="BAA2" s="854"/>
      <c r="BAB2" s="854"/>
      <c r="BAC2" s="854"/>
      <c r="BAD2" s="854"/>
      <c r="BAE2" s="854"/>
      <c r="BAF2" s="854"/>
      <c r="BAG2" s="854"/>
      <c r="BAH2" s="854"/>
      <c r="BAI2" s="854"/>
      <c r="BAJ2" s="854"/>
      <c r="BAK2" s="854"/>
      <c r="BAL2" s="854"/>
      <c r="BAM2" s="854"/>
      <c r="BAN2" s="854"/>
      <c r="BAO2" s="854"/>
      <c r="BAP2" s="854"/>
      <c r="BAQ2" s="854"/>
      <c r="BAR2" s="854"/>
      <c r="BAS2" s="854"/>
      <c r="BAT2" s="854"/>
      <c r="BAU2" s="854"/>
      <c r="BAV2" s="854"/>
      <c r="BAW2" s="854"/>
      <c r="BAX2" s="854"/>
      <c r="BAY2" s="854"/>
      <c r="BAZ2" s="854"/>
      <c r="BBA2" s="854"/>
      <c r="BBB2" s="854"/>
      <c r="BBC2" s="854"/>
      <c r="BBD2" s="854"/>
      <c r="BBE2" s="854"/>
      <c r="BBF2" s="854"/>
      <c r="BBG2" s="854"/>
      <c r="BBH2" s="854"/>
      <c r="BBI2" s="854"/>
      <c r="BBJ2" s="854"/>
      <c r="BBK2" s="854"/>
      <c r="BBL2" s="854"/>
      <c r="BBM2" s="854"/>
      <c r="BBN2" s="854"/>
      <c r="BBO2" s="854"/>
      <c r="BBP2" s="854"/>
      <c r="BBQ2" s="854"/>
      <c r="BBR2" s="854"/>
      <c r="BBS2" s="854"/>
      <c r="BBT2" s="854"/>
      <c r="BBU2" s="854"/>
      <c r="BBV2" s="854"/>
      <c r="BBW2" s="854"/>
      <c r="BBX2" s="854"/>
      <c r="BBY2" s="854"/>
      <c r="BBZ2" s="854"/>
      <c r="BCA2" s="854"/>
      <c r="BCB2" s="854"/>
      <c r="BCC2" s="854"/>
      <c r="BCD2" s="854"/>
      <c r="BCE2" s="854"/>
      <c r="BCF2" s="854"/>
      <c r="BCG2" s="854"/>
      <c r="BCH2" s="854"/>
      <c r="BCI2" s="854"/>
      <c r="BCJ2" s="854"/>
      <c r="BCK2" s="854"/>
      <c r="BCL2" s="854"/>
      <c r="BCM2" s="854"/>
      <c r="BCN2" s="854"/>
      <c r="BCO2" s="854"/>
      <c r="BCP2" s="854"/>
      <c r="BCQ2" s="854"/>
      <c r="BCR2" s="854"/>
      <c r="BCS2" s="854"/>
      <c r="BCT2" s="854"/>
      <c r="BCU2" s="854"/>
      <c r="BCV2" s="854"/>
      <c r="BCW2" s="854"/>
      <c r="BCX2" s="854"/>
      <c r="BCY2" s="854"/>
      <c r="BCZ2" s="854"/>
      <c r="BDA2" s="854"/>
      <c r="BDB2" s="854"/>
      <c r="BDC2" s="854"/>
      <c r="BDD2" s="854"/>
      <c r="BDE2" s="854"/>
      <c r="BDF2" s="854"/>
      <c r="BDG2" s="854"/>
      <c r="BDH2" s="854"/>
      <c r="BDI2" s="854"/>
      <c r="BDJ2" s="854"/>
      <c r="BDK2" s="854"/>
      <c r="BDL2" s="854"/>
      <c r="BDM2" s="854"/>
      <c r="BDN2" s="854"/>
      <c r="BDO2" s="854"/>
      <c r="BDP2" s="854"/>
      <c r="BDQ2" s="854"/>
      <c r="BDR2" s="854"/>
      <c r="BDS2" s="854"/>
      <c r="BDT2" s="854"/>
      <c r="BDU2" s="854"/>
      <c r="BDV2" s="854"/>
      <c r="BDW2" s="854"/>
      <c r="BDX2" s="854"/>
      <c r="BDY2" s="854"/>
      <c r="BDZ2" s="854"/>
      <c r="BEA2" s="854"/>
      <c r="BEB2" s="854"/>
      <c r="BEC2" s="854"/>
      <c r="BED2" s="854"/>
      <c r="BEE2" s="854"/>
      <c r="BEF2" s="854"/>
      <c r="BEG2" s="854"/>
      <c r="BEH2" s="854"/>
      <c r="BEI2" s="854"/>
      <c r="BEJ2" s="854"/>
      <c r="BEK2" s="854"/>
      <c r="BEL2" s="854"/>
      <c r="BEM2" s="854"/>
      <c r="BEN2" s="854"/>
      <c r="BEO2" s="854"/>
      <c r="BEP2" s="854"/>
      <c r="BEQ2" s="854"/>
      <c r="BER2" s="854"/>
      <c r="BES2" s="854"/>
      <c r="BET2" s="854"/>
      <c r="BEU2" s="854"/>
      <c r="BEV2" s="854"/>
      <c r="BEW2" s="854"/>
      <c r="BEX2" s="854"/>
      <c r="BEY2" s="854"/>
      <c r="BEZ2" s="854"/>
      <c r="BFA2" s="854"/>
      <c r="BFB2" s="854"/>
      <c r="BFC2" s="854"/>
      <c r="BFD2" s="854"/>
      <c r="BFE2" s="854"/>
      <c r="BFF2" s="854"/>
      <c r="BFG2" s="854"/>
      <c r="BFH2" s="854"/>
      <c r="BFI2" s="854"/>
      <c r="BFJ2" s="854"/>
      <c r="BFK2" s="854"/>
      <c r="BFL2" s="854"/>
      <c r="BFM2" s="854"/>
      <c r="BFN2" s="854"/>
      <c r="BFO2" s="854"/>
      <c r="BFP2" s="854"/>
      <c r="BFQ2" s="854"/>
      <c r="BFR2" s="854"/>
      <c r="BFS2" s="854"/>
      <c r="BFT2" s="854"/>
      <c r="BFU2" s="854"/>
      <c r="BFV2" s="854"/>
      <c r="BFW2" s="854"/>
      <c r="BFX2" s="854"/>
      <c r="BFY2" s="854"/>
      <c r="BFZ2" s="854"/>
      <c r="BGA2" s="854"/>
      <c r="BGB2" s="854"/>
      <c r="BGC2" s="854"/>
      <c r="BGD2" s="854"/>
      <c r="BGE2" s="854"/>
      <c r="BGF2" s="854"/>
      <c r="BGG2" s="854"/>
      <c r="BGH2" s="854"/>
      <c r="BGI2" s="854"/>
      <c r="BGJ2" s="854"/>
      <c r="BGK2" s="854"/>
      <c r="BGL2" s="854"/>
      <c r="BGM2" s="854"/>
      <c r="BGN2" s="854"/>
      <c r="BGO2" s="854"/>
      <c r="BGP2" s="854"/>
      <c r="BGQ2" s="854"/>
      <c r="BGR2" s="854"/>
      <c r="BGS2" s="854"/>
      <c r="BGT2" s="854"/>
      <c r="BGU2" s="854"/>
      <c r="BGV2" s="854"/>
      <c r="BGW2" s="854"/>
      <c r="BGX2" s="854"/>
      <c r="BGY2" s="854"/>
      <c r="BGZ2" s="854"/>
      <c r="BHA2" s="854"/>
      <c r="BHB2" s="854"/>
      <c r="BHC2" s="854"/>
      <c r="BHD2" s="854"/>
      <c r="BHE2" s="854"/>
      <c r="BHF2" s="854"/>
      <c r="BHG2" s="854"/>
      <c r="BHH2" s="854"/>
      <c r="BHI2" s="854"/>
      <c r="BHJ2" s="854"/>
      <c r="BHK2" s="854"/>
      <c r="BHL2" s="854"/>
      <c r="BHM2" s="854"/>
      <c r="BHN2" s="854"/>
      <c r="BHO2" s="854"/>
      <c r="BHP2" s="854"/>
      <c r="BHQ2" s="854"/>
      <c r="BHR2" s="854"/>
      <c r="BHS2" s="854"/>
      <c r="BHT2" s="854"/>
      <c r="BHU2" s="854"/>
      <c r="BHV2" s="854"/>
      <c r="BHW2" s="854"/>
      <c r="BHX2" s="854"/>
      <c r="BHY2" s="854"/>
      <c r="BHZ2" s="854"/>
      <c r="BIA2" s="854"/>
      <c r="BIB2" s="854"/>
      <c r="BIC2" s="854"/>
      <c r="BID2" s="854"/>
      <c r="BIE2" s="854"/>
      <c r="BIF2" s="854"/>
      <c r="BIG2" s="854"/>
      <c r="BIH2" s="854"/>
      <c r="BII2" s="854"/>
      <c r="BIJ2" s="854"/>
      <c r="BIK2" s="854"/>
      <c r="BIL2" s="854"/>
      <c r="BIM2" s="854"/>
      <c r="BIN2" s="854"/>
      <c r="BIO2" s="854"/>
      <c r="BIP2" s="854"/>
      <c r="BIQ2" s="854"/>
      <c r="BIR2" s="854"/>
      <c r="BIS2" s="854"/>
      <c r="BIT2" s="854"/>
      <c r="BIU2" s="854"/>
      <c r="BIV2" s="854"/>
      <c r="BIW2" s="854"/>
      <c r="BIX2" s="854"/>
      <c r="BIY2" s="854"/>
      <c r="BIZ2" s="854"/>
      <c r="BJA2" s="854"/>
      <c r="BJB2" s="854"/>
      <c r="BJC2" s="854"/>
      <c r="BJD2" s="854"/>
      <c r="BJE2" s="854"/>
      <c r="BJF2" s="854"/>
      <c r="BJG2" s="854"/>
      <c r="BJH2" s="854"/>
      <c r="BJI2" s="854"/>
      <c r="BJJ2" s="854"/>
      <c r="BJK2" s="854"/>
      <c r="BJL2" s="854"/>
      <c r="BJM2" s="854"/>
      <c r="BJN2" s="854"/>
      <c r="BJO2" s="854"/>
      <c r="BJP2" s="854"/>
      <c r="BJQ2" s="854"/>
      <c r="BJR2" s="854"/>
      <c r="BJS2" s="854"/>
      <c r="BJT2" s="854"/>
      <c r="BJU2" s="854"/>
      <c r="BJV2" s="854"/>
      <c r="BJW2" s="854"/>
      <c r="BJX2" s="854"/>
      <c r="BJY2" s="854"/>
      <c r="BJZ2" s="854"/>
      <c r="BKA2" s="854"/>
      <c r="BKB2" s="854"/>
      <c r="BKC2" s="854"/>
      <c r="BKD2" s="854"/>
      <c r="BKE2" s="854"/>
      <c r="BKF2" s="854"/>
      <c r="BKG2" s="854"/>
      <c r="BKH2" s="854"/>
      <c r="BKI2" s="854"/>
      <c r="BKJ2" s="854"/>
      <c r="BKK2" s="854"/>
      <c r="BKL2" s="854"/>
      <c r="BKM2" s="854"/>
      <c r="BKN2" s="854"/>
      <c r="BKO2" s="854"/>
      <c r="BKP2" s="854"/>
      <c r="BKQ2" s="854"/>
      <c r="BKR2" s="854"/>
      <c r="BKS2" s="854"/>
      <c r="BKT2" s="854"/>
      <c r="BKU2" s="854"/>
      <c r="BKV2" s="854"/>
      <c r="BKW2" s="854"/>
      <c r="BKX2" s="854"/>
      <c r="BKY2" s="854"/>
      <c r="BKZ2" s="854"/>
      <c r="BLA2" s="854"/>
      <c r="BLB2" s="854"/>
      <c r="BLC2" s="854"/>
      <c r="BLD2" s="854"/>
      <c r="BLE2" s="854"/>
      <c r="BLF2" s="854"/>
      <c r="BLG2" s="854"/>
      <c r="BLH2" s="854"/>
      <c r="BLI2" s="854"/>
      <c r="BLJ2" s="854"/>
      <c r="BLK2" s="854"/>
      <c r="BLL2" s="854"/>
      <c r="BLM2" s="854"/>
      <c r="BLN2" s="854"/>
      <c r="BLO2" s="854"/>
      <c r="BLP2" s="854"/>
      <c r="BLQ2" s="854"/>
      <c r="BLR2" s="854"/>
      <c r="BLS2" s="854"/>
      <c r="BLT2" s="854"/>
      <c r="BLU2" s="854"/>
      <c r="BLV2" s="854"/>
      <c r="BLW2" s="854"/>
      <c r="BLX2" s="854"/>
      <c r="BLY2" s="854"/>
      <c r="BLZ2" s="854"/>
      <c r="BMA2" s="854"/>
      <c r="BMB2" s="854"/>
      <c r="BMC2" s="854"/>
      <c r="BMD2" s="854"/>
      <c r="BME2" s="854"/>
      <c r="BMF2" s="854"/>
      <c r="BMG2" s="854"/>
      <c r="BMH2" s="854"/>
      <c r="BMI2" s="854"/>
      <c r="BMJ2" s="854"/>
      <c r="BMK2" s="854"/>
      <c r="BML2" s="854"/>
      <c r="BMM2" s="854"/>
      <c r="BMN2" s="854"/>
      <c r="BMO2" s="854"/>
      <c r="BMP2" s="854"/>
      <c r="BMQ2" s="854"/>
      <c r="BMR2" s="854"/>
      <c r="BMS2" s="854"/>
      <c r="BMT2" s="854"/>
      <c r="BMU2" s="854"/>
      <c r="BMV2" s="854"/>
      <c r="BMW2" s="854"/>
      <c r="BMX2" s="854"/>
      <c r="BMY2" s="854"/>
      <c r="BMZ2" s="854"/>
      <c r="BNA2" s="854"/>
      <c r="BNB2" s="854"/>
      <c r="BNC2" s="854"/>
      <c r="BND2" s="854"/>
      <c r="BNE2" s="854"/>
      <c r="BNF2" s="854"/>
      <c r="BNG2" s="854"/>
      <c r="BNH2" s="854"/>
      <c r="BNI2" s="854"/>
      <c r="BNJ2" s="854"/>
      <c r="BNK2" s="854"/>
      <c r="BNL2" s="854"/>
      <c r="BNM2" s="854"/>
      <c r="BNN2" s="854"/>
      <c r="BNO2" s="854"/>
      <c r="BNP2" s="854"/>
      <c r="BNQ2" s="854"/>
      <c r="BNR2" s="854"/>
      <c r="BNS2" s="854"/>
      <c r="BNT2" s="854"/>
      <c r="BNU2" s="854"/>
      <c r="BNV2" s="854"/>
      <c r="BNW2" s="854"/>
      <c r="BNX2" s="854"/>
      <c r="BNY2" s="854"/>
      <c r="BNZ2" s="854"/>
      <c r="BOA2" s="854"/>
      <c r="BOB2" s="854"/>
      <c r="BOC2" s="854"/>
      <c r="BOD2" s="854"/>
      <c r="BOE2" s="854"/>
      <c r="BOF2" s="854"/>
      <c r="BOG2" s="854"/>
      <c r="BOH2" s="854"/>
      <c r="BOI2" s="854"/>
      <c r="BOJ2" s="854"/>
      <c r="BOK2" s="854"/>
      <c r="BOL2" s="854"/>
      <c r="BOM2" s="854"/>
      <c r="BON2" s="854"/>
      <c r="BOO2" s="854"/>
      <c r="BOP2" s="854"/>
      <c r="BOQ2" s="854"/>
      <c r="BOR2" s="854"/>
      <c r="BOS2" s="854"/>
      <c r="BOT2" s="854"/>
      <c r="BOU2" s="854"/>
      <c r="BOV2" s="854"/>
      <c r="BOW2" s="854"/>
      <c r="BOX2" s="854"/>
      <c r="BOY2" s="854"/>
      <c r="BOZ2" s="854"/>
      <c r="BPA2" s="854"/>
      <c r="BPB2" s="854"/>
      <c r="BPC2" s="854"/>
      <c r="BPD2" s="854"/>
      <c r="BPE2" s="854"/>
      <c r="BPF2" s="854"/>
      <c r="BPG2" s="854"/>
      <c r="BPH2" s="854"/>
      <c r="BPI2" s="854"/>
      <c r="BPJ2" s="854"/>
      <c r="BPK2" s="854"/>
      <c r="BPL2" s="854"/>
      <c r="BPM2" s="854"/>
      <c r="BPN2" s="854"/>
      <c r="BPO2" s="854"/>
      <c r="BPP2" s="854"/>
      <c r="BPQ2" s="854"/>
      <c r="BPR2" s="854"/>
      <c r="BPS2" s="854"/>
      <c r="BPT2" s="854"/>
      <c r="BPU2" s="854"/>
      <c r="BPV2" s="854"/>
      <c r="BPW2" s="854"/>
      <c r="BPX2" s="854"/>
      <c r="BPY2" s="854"/>
      <c r="BPZ2" s="854"/>
      <c r="BQA2" s="854"/>
      <c r="BQB2" s="854"/>
      <c r="BQC2" s="854"/>
      <c r="BQD2" s="854"/>
      <c r="BQE2" s="854"/>
      <c r="BQF2" s="854"/>
      <c r="BQG2" s="854"/>
      <c r="BQH2" s="854"/>
      <c r="BQI2" s="854"/>
      <c r="BQJ2" s="854"/>
      <c r="BQK2" s="854"/>
      <c r="BQL2" s="854"/>
      <c r="BQM2" s="854"/>
      <c r="BQN2" s="854"/>
      <c r="BQO2" s="854"/>
      <c r="BQP2" s="854"/>
      <c r="BQQ2" s="854"/>
      <c r="BQR2" s="854"/>
      <c r="BQS2" s="854"/>
      <c r="BQT2" s="854"/>
      <c r="BQU2" s="854"/>
      <c r="BQV2" s="854"/>
      <c r="BQW2" s="854"/>
      <c r="BQX2" s="854"/>
      <c r="BQY2" s="854"/>
      <c r="BQZ2" s="854"/>
      <c r="BRA2" s="854"/>
      <c r="BRB2" s="854"/>
      <c r="BRC2" s="854"/>
      <c r="BRD2" s="854"/>
      <c r="BRE2" s="854"/>
      <c r="BRF2" s="854"/>
      <c r="BRG2" s="854"/>
      <c r="BRH2" s="854"/>
      <c r="BRI2" s="854"/>
      <c r="BRJ2" s="854"/>
      <c r="BRK2" s="854"/>
      <c r="BRL2" s="854"/>
      <c r="BRM2" s="854"/>
      <c r="BRN2" s="854"/>
      <c r="BRO2" s="854"/>
      <c r="BRP2" s="854"/>
      <c r="BRQ2" s="854"/>
      <c r="BRR2" s="854"/>
      <c r="BRS2" s="854"/>
      <c r="BRT2" s="854"/>
      <c r="BRU2" s="854"/>
      <c r="BRV2" s="854"/>
      <c r="BRW2" s="854"/>
      <c r="BRX2" s="854"/>
      <c r="BRY2" s="854"/>
      <c r="BRZ2" s="854"/>
      <c r="BSA2" s="854"/>
      <c r="BSB2" s="854"/>
      <c r="BSC2" s="854"/>
      <c r="BSD2" s="854"/>
      <c r="BSE2" s="854"/>
      <c r="BSF2" s="854"/>
      <c r="BSG2" s="854"/>
      <c r="BSH2" s="854"/>
      <c r="BSI2" s="854"/>
      <c r="BSJ2" s="854"/>
      <c r="BSK2" s="854"/>
      <c r="BSL2" s="854"/>
      <c r="BSM2" s="854"/>
      <c r="BSN2" s="854"/>
      <c r="BSO2" s="854"/>
      <c r="BSP2" s="854"/>
      <c r="BSQ2" s="854"/>
      <c r="BSR2" s="854"/>
      <c r="BSS2" s="854"/>
      <c r="BST2" s="854"/>
      <c r="BSU2" s="854"/>
      <c r="BSV2" s="854"/>
      <c r="BSW2" s="854"/>
      <c r="BSX2" s="854"/>
      <c r="BSY2" s="854"/>
      <c r="BSZ2" s="854"/>
      <c r="BTA2" s="854"/>
      <c r="BTB2" s="854"/>
      <c r="BTC2" s="854"/>
      <c r="BTD2" s="854"/>
      <c r="BTE2" s="854"/>
      <c r="BTF2" s="854"/>
      <c r="BTG2" s="854"/>
      <c r="BTH2" s="854"/>
      <c r="BTI2" s="854"/>
      <c r="BTJ2" s="854"/>
      <c r="BTK2" s="854"/>
      <c r="BTL2" s="854"/>
      <c r="BTM2" s="854"/>
      <c r="BTN2" s="854"/>
      <c r="BTO2" s="854"/>
      <c r="BTP2" s="854"/>
      <c r="BTQ2" s="854"/>
      <c r="BTR2" s="854"/>
      <c r="BTS2" s="854"/>
      <c r="BTT2" s="854"/>
      <c r="BTU2" s="854"/>
      <c r="BTV2" s="854"/>
      <c r="BTW2" s="854"/>
      <c r="BTX2" s="854"/>
      <c r="BTY2" s="854"/>
      <c r="BTZ2" s="854"/>
      <c r="BUA2" s="854"/>
      <c r="BUB2" s="854"/>
      <c r="BUC2" s="854"/>
      <c r="BUD2" s="854"/>
      <c r="BUE2" s="854"/>
      <c r="BUF2" s="854"/>
      <c r="BUG2" s="854"/>
      <c r="BUH2" s="854"/>
      <c r="BUI2" s="854"/>
      <c r="BUJ2" s="854"/>
      <c r="BUK2" s="854"/>
      <c r="BUL2" s="854"/>
      <c r="BUM2" s="854"/>
      <c r="BUN2" s="854"/>
      <c r="BUO2" s="854"/>
      <c r="BUP2" s="854"/>
      <c r="BUQ2" s="854"/>
      <c r="BUR2" s="854"/>
      <c r="BUS2" s="854"/>
      <c r="BUT2" s="854"/>
      <c r="BUU2" s="854"/>
      <c r="BUV2" s="854"/>
      <c r="BUW2" s="854"/>
      <c r="BUX2" s="854"/>
      <c r="BUY2" s="854"/>
      <c r="BUZ2" s="854"/>
      <c r="BVA2" s="854"/>
      <c r="BVB2" s="854"/>
      <c r="BVC2" s="854"/>
      <c r="BVD2" s="854"/>
      <c r="BVE2" s="854"/>
      <c r="BVF2" s="854"/>
      <c r="BVG2" s="854"/>
      <c r="BVH2" s="854"/>
      <c r="BVI2" s="854"/>
      <c r="BVJ2" s="854"/>
      <c r="BVK2" s="854"/>
      <c r="BVL2" s="854"/>
      <c r="BVM2" s="854"/>
      <c r="BVN2" s="854"/>
      <c r="BVO2" s="854"/>
      <c r="BVP2" s="854"/>
      <c r="BVQ2" s="854"/>
      <c r="BVR2" s="854"/>
      <c r="BVS2" s="854"/>
      <c r="BVT2" s="854"/>
      <c r="BVU2" s="854"/>
      <c r="BVV2" s="854"/>
      <c r="BVW2" s="854"/>
      <c r="BVX2" s="854"/>
      <c r="BVY2" s="854"/>
      <c r="BVZ2" s="854"/>
      <c r="BWA2" s="854"/>
      <c r="BWB2" s="854"/>
      <c r="BWC2" s="854"/>
      <c r="BWD2" s="854"/>
      <c r="BWE2" s="854"/>
      <c r="BWF2" s="854"/>
      <c r="BWG2" s="854"/>
      <c r="BWH2" s="854"/>
      <c r="BWI2" s="854"/>
      <c r="BWJ2" s="854"/>
      <c r="BWK2" s="854"/>
      <c r="BWL2" s="854"/>
      <c r="BWM2" s="854"/>
      <c r="BWN2" s="854"/>
      <c r="BWO2" s="854"/>
      <c r="BWP2" s="854"/>
      <c r="BWQ2" s="854"/>
      <c r="BWR2" s="854"/>
      <c r="BWS2" s="854"/>
      <c r="BWT2" s="854"/>
      <c r="BWU2" s="854"/>
      <c r="BWV2" s="854"/>
      <c r="BWW2" s="854"/>
      <c r="BWX2" s="854"/>
      <c r="BWY2" s="854"/>
      <c r="BWZ2" s="854"/>
      <c r="BXA2" s="854"/>
      <c r="BXB2" s="854"/>
      <c r="BXC2" s="854"/>
      <c r="BXD2" s="854"/>
      <c r="BXE2" s="854"/>
      <c r="BXF2" s="854"/>
      <c r="BXG2" s="854"/>
      <c r="BXH2" s="854"/>
      <c r="BXI2" s="854"/>
      <c r="BXJ2" s="854"/>
      <c r="BXK2" s="854"/>
      <c r="BXL2" s="854"/>
      <c r="BXM2" s="854"/>
      <c r="BXN2" s="854"/>
      <c r="BXO2" s="854"/>
      <c r="BXP2" s="854"/>
      <c r="BXQ2" s="854"/>
      <c r="BXR2" s="854"/>
      <c r="BXS2" s="854"/>
      <c r="BXT2" s="854"/>
      <c r="BXU2" s="854"/>
      <c r="BXV2" s="854"/>
      <c r="BXW2" s="854"/>
      <c r="BXX2" s="854"/>
      <c r="BXY2" s="854"/>
      <c r="BXZ2" s="854"/>
      <c r="BYA2" s="854"/>
      <c r="BYB2" s="854"/>
      <c r="BYC2" s="854"/>
      <c r="BYD2" s="854"/>
      <c r="BYE2" s="854"/>
      <c r="BYF2" s="854"/>
      <c r="BYG2" s="854"/>
      <c r="BYH2" s="854"/>
      <c r="BYI2" s="854"/>
      <c r="BYJ2" s="854"/>
      <c r="BYK2" s="854"/>
      <c r="BYL2" s="854"/>
      <c r="BYM2" s="854"/>
      <c r="BYN2" s="854"/>
      <c r="BYO2" s="854"/>
      <c r="BYP2" s="854"/>
      <c r="BYQ2" s="854"/>
      <c r="BYR2" s="854"/>
      <c r="BYS2" s="854"/>
      <c r="BYT2" s="854"/>
      <c r="BYU2" s="854"/>
      <c r="BYV2" s="854"/>
      <c r="BYW2" s="854"/>
      <c r="BYX2" s="854"/>
      <c r="BYY2" s="854"/>
      <c r="BYZ2" s="854"/>
      <c r="BZA2" s="854"/>
      <c r="BZB2" s="854"/>
      <c r="BZC2" s="854"/>
      <c r="BZD2" s="854"/>
      <c r="BZE2" s="854"/>
      <c r="BZF2" s="854"/>
      <c r="BZG2" s="854"/>
      <c r="BZH2" s="854"/>
      <c r="BZI2" s="854"/>
      <c r="BZJ2" s="854"/>
      <c r="BZK2" s="854"/>
      <c r="BZL2" s="854"/>
      <c r="BZM2" s="854"/>
      <c r="BZN2" s="854"/>
      <c r="BZO2" s="854"/>
      <c r="BZP2" s="854"/>
      <c r="BZQ2" s="854"/>
      <c r="BZR2" s="854"/>
      <c r="BZS2" s="854"/>
      <c r="BZT2" s="854"/>
      <c r="BZU2" s="854"/>
      <c r="BZV2" s="854"/>
      <c r="BZW2" s="854"/>
      <c r="BZX2" s="854"/>
      <c r="BZY2" s="854"/>
      <c r="BZZ2" s="854"/>
      <c r="CAA2" s="854"/>
      <c r="CAB2" s="854"/>
      <c r="CAC2" s="854"/>
      <c r="CAD2" s="854"/>
      <c r="CAE2" s="854"/>
      <c r="CAF2" s="854"/>
      <c r="CAG2" s="854"/>
      <c r="CAH2" s="854"/>
      <c r="CAI2" s="854"/>
      <c r="CAJ2" s="854"/>
      <c r="CAK2" s="854"/>
      <c r="CAL2" s="854"/>
      <c r="CAM2" s="854"/>
      <c r="CAN2" s="854"/>
      <c r="CAO2" s="854"/>
      <c r="CAP2" s="854"/>
      <c r="CAQ2" s="854"/>
      <c r="CAR2" s="854"/>
      <c r="CAS2" s="854"/>
      <c r="CAT2" s="854"/>
      <c r="CAU2" s="854"/>
      <c r="CAV2" s="854"/>
      <c r="CAW2" s="854"/>
      <c r="CAX2" s="854"/>
      <c r="CAY2" s="854"/>
      <c r="CAZ2" s="854"/>
      <c r="CBA2" s="854"/>
      <c r="CBB2" s="854"/>
      <c r="CBC2" s="854"/>
      <c r="CBD2" s="854"/>
      <c r="CBE2" s="854"/>
      <c r="CBF2" s="854"/>
      <c r="CBG2" s="854"/>
      <c r="CBH2" s="854"/>
      <c r="CBI2" s="854"/>
      <c r="CBJ2" s="854"/>
      <c r="CBK2" s="854"/>
      <c r="CBL2" s="854"/>
      <c r="CBM2" s="854"/>
      <c r="CBN2" s="854"/>
      <c r="CBO2" s="854"/>
      <c r="CBP2" s="854"/>
      <c r="CBQ2" s="854"/>
      <c r="CBR2" s="854"/>
      <c r="CBS2" s="854"/>
      <c r="CBT2" s="854"/>
      <c r="CBU2" s="854"/>
      <c r="CBV2" s="854"/>
      <c r="CBW2" s="854"/>
      <c r="CBX2" s="854"/>
      <c r="CBY2" s="854"/>
      <c r="CBZ2" s="854"/>
      <c r="CCA2" s="854"/>
      <c r="CCB2" s="854"/>
      <c r="CCC2" s="854"/>
      <c r="CCD2" s="854"/>
      <c r="CCE2" s="854"/>
      <c r="CCF2" s="854"/>
      <c r="CCG2" s="854"/>
      <c r="CCH2" s="854"/>
      <c r="CCI2" s="854"/>
      <c r="CCJ2" s="854"/>
      <c r="CCK2" s="854"/>
      <c r="CCL2" s="854"/>
      <c r="CCM2" s="854"/>
      <c r="CCN2" s="854"/>
      <c r="CCO2" s="854"/>
      <c r="CCP2" s="854"/>
      <c r="CCQ2" s="854"/>
      <c r="CCR2" s="854"/>
      <c r="CCS2" s="854"/>
      <c r="CCT2" s="854"/>
      <c r="CCU2" s="854"/>
      <c r="CCV2" s="854"/>
      <c r="CCW2" s="854"/>
      <c r="CCX2" s="854"/>
      <c r="CCY2" s="854"/>
      <c r="CCZ2" s="854"/>
      <c r="CDA2" s="854"/>
      <c r="CDB2" s="854"/>
      <c r="CDC2" s="854"/>
      <c r="CDD2" s="854"/>
      <c r="CDE2" s="854"/>
      <c r="CDF2" s="854"/>
      <c r="CDG2" s="854"/>
      <c r="CDH2" s="854"/>
      <c r="CDI2" s="854"/>
      <c r="CDJ2" s="854"/>
      <c r="CDK2" s="854"/>
      <c r="CDL2" s="854"/>
      <c r="CDM2" s="854"/>
      <c r="CDN2" s="854"/>
      <c r="CDO2" s="854"/>
      <c r="CDP2" s="854"/>
      <c r="CDQ2" s="854"/>
      <c r="CDR2" s="854"/>
      <c r="CDS2" s="854"/>
      <c r="CDT2" s="854"/>
      <c r="CDU2" s="854"/>
      <c r="CDV2" s="854"/>
      <c r="CDW2" s="854"/>
      <c r="CDX2" s="854"/>
      <c r="CDY2" s="854"/>
      <c r="CDZ2" s="854"/>
      <c r="CEA2" s="854"/>
      <c r="CEB2" s="854"/>
      <c r="CEC2" s="854"/>
      <c r="CED2" s="854"/>
      <c r="CEE2" s="854"/>
      <c r="CEF2" s="854"/>
      <c r="CEG2" s="854"/>
      <c r="CEH2" s="854"/>
      <c r="CEI2" s="854"/>
      <c r="CEJ2" s="854"/>
      <c r="CEK2" s="854"/>
      <c r="CEL2" s="854"/>
      <c r="CEM2" s="854"/>
      <c r="CEN2" s="854"/>
      <c r="CEO2" s="854"/>
      <c r="CEP2" s="854"/>
      <c r="CEQ2" s="854"/>
      <c r="CER2" s="854"/>
      <c r="CES2" s="854"/>
      <c r="CET2" s="854"/>
      <c r="CEU2" s="854"/>
      <c r="CEV2" s="854"/>
      <c r="CEW2" s="854"/>
      <c r="CEX2" s="854"/>
      <c r="CEY2" s="854"/>
      <c r="CEZ2" s="854"/>
      <c r="CFA2" s="854"/>
      <c r="CFB2" s="854"/>
      <c r="CFC2" s="854"/>
      <c r="CFD2" s="854"/>
      <c r="CFE2" s="854"/>
      <c r="CFF2" s="854"/>
      <c r="CFG2" s="854"/>
      <c r="CFH2" s="854"/>
      <c r="CFI2" s="854"/>
      <c r="CFJ2" s="854"/>
      <c r="CFK2" s="854"/>
      <c r="CFL2" s="854"/>
      <c r="CFM2" s="854"/>
      <c r="CFN2" s="854"/>
      <c r="CFO2" s="854"/>
      <c r="CFP2" s="854"/>
      <c r="CFQ2" s="854"/>
      <c r="CFR2" s="854"/>
      <c r="CFS2" s="854"/>
      <c r="CFT2" s="854"/>
      <c r="CFU2" s="854"/>
      <c r="CFV2" s="854"/>
      <c r="CFW2" s="854"/>
      <c r="CFX2" s="854"/>
      <c r="CFY2" s="854"/>
      <c r="CFZ2" s="854"/>
      <c r="CGA2" s="854"/>
      <c r="CGB2" s="854"/>
      <c r="CGC2" s="854"/>
      <c r="CGD2" s="854"/>
      <c r="CGE2" s="854"/>
      <c r="CGF2" s="854"/>
      <c r="CGG2" s="854"/>
      <c r="CGH2" s="854"/>
      <c r="CGI2" s="854"/>
      <c r="CGJ2" s="854"/>
      <c r="CGK2" s="854"/>
      <c r="CGL2" s="854"/>
      <c r="CGM2" s="854"/>
      <c r="CGN2" s="854"/>
      <c r="CGO2" s="854"/>
      <c r="CGP2" s="854"/>
      <c r="CGQ2" s="854"/>
      <c r="CGR2" s="854"/>
      <c r="CGS2" s="854"/>
      <c r="CGT2" s="854"/>
      <c r="CGU2" s="854"/>
      <c r="CGV2" s="854"/>
      <c r="CGW2" s="854"/>
      <c r="CGX2" s="854"/>
      <c r="CGY2" s="854"/>
      <c r="CGZ2" s="854"/>
      <c r="CHA2" s="854"/>
      <c r="CHB2" s="854"/>
      <c r="CHC2" s="854"/>
      <c r="CHD2" s="854"/>
      <c r="CHE2" s="854"/>
      <c r="CHF2" s="854"/>
      <c r="CHG2" s="854"/>
      <c r="CHH2" s="854"/>
      <c r="CHI2" s="854"/>
      <c r="CHJ2" s="854"/>
      <c r="CHK2" s="854"/>
      <c r="CHL2" s="854"/>
      <c r="CHM2" s="854"/>
      <c r="CHN2" s="854"/>
      <c r="CHO2" s="854"/>
      <c r="CHP2" s="854"/>
      <c r="CHQ2" s="854"/>
      <c r="CHR2" s="854"/>
      <c r="CHS2" s="854"/>
      <c r="CHT2" s="854"/>
      <c r="CHU2" s="854"/>
      <c r="CHV2" s="854"/>
      <c r="CHW2" s="854"/>
      <c r="CHX2" s="854"/>
      <c r="CHY2" s="854"/>
      <c r="CHZ2" s="854"/>
      <c r="CIA2" s="854"/>
      <c r="CIB2" s="854"/>
      <c r="CIC2" s="854"/>
      <c r="CID2" s="854"/>
      <c r="CIE2" s="854"/>
      <c r="CIF2" s="854"/>
      <c r="CIG2" s="854"/>
      <c r="CIH2" s="854"/>
      <c r="CII2" s="854"/>
      <c r="CIJ2" s="854"/>
      <c r="CIK2" s="854"/>
      <c r="CIL2" s="854"/>
      <c r="CIM2" s="854"/>
      <c r="CIN2" s="854"/>
      <c r="CIO2" s="854"/>
      <c r="CIP2" s="854"/>
      <c r="CIQ2" s="854"/>
      <c r="CIR2" s="854"/>
      <c r="CIS2" s="854"/>
      <c r="CIT2" s="854"/>
      <c r="CIU2" s="854"/>
      <c r="CIV2" s="854"/>
      <c r="CIW2" s="854"/>
      <c r="CIX2" s="854"/>
      <c r="CIY2" s="854"/>
      <c r="CIZ2" s="854"/>
      <c r="CJA2" s="854"/>
      <c r="CJB2" s="854"/>
      <c r="CJC2" s="854"/>
      <c r="CJD2" s="854"/>
      <c r="CJE2" s="854"/>
      <c r="CJF2" s="854"/>
      <c r="CJG2" s="854"/>
      <c r="CJH2" s="854"/>
      <c r="CJI2" s="854"/>
      <c r="CJJ2" s="854"/>
      <c r="CJK2" s="854"/>
      <c r="CJL2" s="854"/>
      <c r="CJM2" s="854"/>
      <c r="CJN2" s="854"/>
      <c r="CJO2" s="854"/>
      <c r="CJP2" s="854"/>
      <c r="CJQ2" s="854"/>
      <c r="CJR2" s="854"/>
      <c r="CJS2" s="854"/>
      <c r="CJT2" s="854"/>
      <c r="CJU2" s="854"/>
      <c r="CJV2" s="854"/>
      <c r="CJW2" s="854"/>
      <c r="CJX2" s="854"/>
      <c r="CJY2" s="854"/>
      <c r="CJZ2" s="854"/>
      <c r="CKA2" s="854"/>
      <c r="CKB2" s="854"/>
      <c r="CKC2" s="854"/>
      <c r="CKD2" s="854"/>
      <c r="CKE2" s="854"/>
      <c r="CKF2" s="854"/>
      <c r="CKG2" s="854"/>
      <c r="CKH2" s="854"/>
      <c r="CKI2" s="854"/>
      <c r="CKJ2" s="854"/>
      <c r="CKK2" s="854"/>
      <c r="CKL2" s="854"/>
      <c r="CKM2" s="854"/>
      <c r="CKN2" s="854"/>
      <c r="CKO2" s="854"/>
      <c r="CKP2" s="854"/>
      <c r="CKQ2" s="854"/>
      <c r="CKR2" s="854"/>
      <c r="CKS2" s="854"/>
      <c r="CKT2" s="854"/>
      <c r="CKU2" s="854"/>
      <c r="CKV2" s="854"/>
      <c r="CKW2" s="854"/>
      <c r="CKX2" s="854"/>
      <c r="CKY2" s="854"/>
      <c r="CKZ2" s="854"/>
      <c r="CLA2" s="854"/>
      <c r="CLB2" s="854"/>
      <c r="CLC2" s="854"/>
      <c r="CLD2" s="854"/>
      <c r="CLE2" s="854"/>
      <c r="CLF2" s="854"/>
      <c r="CLG2" s="854"/>
      <c r="CLH2" s="854"/>
      <c r="CLI2" s="854"/>
      <c r="CLJ2" s="854"/>
      <c r="CLK2" s="854"/>
      <c r="CLL2" s="854"/>
      <c r="CLM2" s="854"/>
      <c r="CLN2" s="854"/>
      <c r="CLO2" s="854"/>
      <c r="CLP2" s="854"/>
      <c r="CLQ2" s="854"/>
      <c r="CLR2" s="854"/>
      <c r="CLS2" s="854"/>
      <c r="CLT2" s="854"/>
      <c r="CLU2" s="854"/>
      <c r="CLV2" s="854"/>
      <c r="CLW2" s="854"/>
      <c r="CLX2" s="854"/>
      <c r="CLY2" s="854"/>
      <c r="CLZ2" s="854"/>
      <c r="CMA2" s="854"/>
      <c r="CMB2" s="854"/>
      <c r="CMC2" s="854"/>
      <c r="CMD2" s="854"/>
      <c r="CME2" s="854"/>
      <c r="CMF2" s="854"/>
      <c r="CMG2" s="854"/>
      <c r="CMH2" s="854"/>
      <c r="CMI2" s="854"/>
      <c r="CMJ2" s="854"/>
      <c r="CMK2" s="854"/>
      <c r="CML2" s="854"/>
      <c r="CMM2" s="854"/>
      <c r="CMN2" s="854"/>
      <c r="CMO2" s="854"/>
      <c r="CMP2" s="854"/>
      <c r="CMQ2" s="854"/>
      <c r="CMR2" s="854"/>
      <c r="CMS2" s="854"/>
      <c r="CMT2" s="854"/>
      <c r="CMU2" s="854"/>
      <c r="CMV2" s="854"/>
      <c r="CMW2" s="854"/>
      <c r="CMX2" s="854"/>
      <c r="CMY2" s="854"/>
      <c r="CMZ2" s="854"/>
      <c r="CNA2" s="854"/>
      <c r="CNB2" s="854"/>
      <c r="CNC2" s="854"/>
      <c r="CND2" s="854"/>
      <c r="CNE2" s="854"/>
      <c r="CNF2" s="854"/>
      <c r="CNG2" s="854"/>
      <c r="CNH2" s="854"/>
      <c r="CNI2" s="854"/>
      <c r="CNJ2" s="854"/>
      <c r="CNK2" s="854"/>
      <c r="CNL2" s="854"/>
      <c r="CNM2" s="854"/>
      <c r="CNN2" s="854"/>
      <c r="CNO2" s="854"/>
      <c r="CNP2" s="854"/>
      <c r="CNQ2" s="854"/>
      <c r="CNR2" s="854"/>
      <c r="CNS2" s="854"/>
      <c r="CNT2" s="854"/>
      <c r="CNU2" s="854"/>
      <c r="CNV2" s="854"/>
      <c r="CNW2" s="854"/>
      <c r="CNX2" s="854"/>
      <c r="CNY2" s="854"/>
      <c r="CNZ2" s="854"/>
      <c r="COA2" s="854"/>
      <c r="COB2" s="854"/>
      <c r="COC2" s="854"/>
      <c r="COD2" s="854"/>
      <c r="COE2" s="854"/>
      <c r="COF2" s="854"/>
      <c r="COG2" s="854"/>
      <c r="COH2" s="854"/>
      <c r="COI2" s="854"/>
      <c r="COJ2" s="854"/>
      <c r="COK2" s="854"/>
      <c r="COL2" s="854"/>
      <c r="COM2" s="854"/>
      <c r="CON2" s="854"/>
      <c r="COO2" s="854"/>
      <c r="COP2" s="854"/>
      <c r="COQ2" s="854"/>
      <c r="COR2" s="854"/>
      <c r="COS2" s="854"/>
      <c r="COT2" s="854"/>
      <c r="COU2" s="854"/>
      <c r="COV2" s="854"/>
      <c r="COW2" s="854"/>
      <c r="COX2" s="854"/>
      <c r="COY2" s="854"/>
      <c r="COZ2" s="854"/>
      <c r="CPA2" s="854"/>
      <c r="CPB2" s="854"/>
      <c r="CPC2" s="854"/>
      <c r="CPD2" s="854"/>
      <c r="CPE2" s="854"/>
      <c r="CPF2" s="854"/>
      <c r="CPG2" s="854"/>
      <c r="CPH2" s="854"/>
      <c r="CPI2" s="854"/>
      <c r="CPJ2" s="854"/>
      <c r="CPK2" s="854"/>
      <c r="CPL2" s="854"/>
      <c r="CPM2" s="854"/>
      <c r="CPN2" s="854"/>
      <c r="CPO2" s="854"/>
      <c r="CPP2" s="854"/>
      <c r="CPQ2" s="854"/>
      <c r="CPR2" s="854"/>
      <c r="CPS2" s="854"/>
      <c r="CPT2" s="854"/>
      <c r="CPU2" s="854"/>
      <c r="CPV2" s="854"/>
      <c r="CPW2" s="854"/>
      <c r="CPX2" s="854"/>
      <c r="CPY2" s="854"/>
      <c r="CPZ2" s="854"/>
      <c r="CQA2" s="854"/>
      <c r="CQB2" s="854"/>
      <c r="CQC2" s="854"/>
      <c r="CQD2" s="854"/>
      <c r="CQE2" s="854"/>
      <c r="CQF2" s="854"/>
      <c r="CQG2" s="854"/>
      <c r="CQH2" s="854"/>
      <c r="CQI2" s="854"/>
      <c r="CQJ2" s="854"/>
      <c r="CQK2" s="854"/>
      <c r="CQL2" s="854"/>
      <c r="CQM2" s="854"/>
      <c r="CQN2" s="854"/>
      <c r="CQO2" s="854"/>
      <c r="CQP2" s="854"/>
      <c r="CQQ2" s="854"/>
      <c r="CQR2" s="854"/>
      <c r="CQS2" s="854"/>
      <c r="CQT2" s="854"/>
      <c r="CQU2" s="854"/>
      <c r="CQV2" s="854"/>
      <c r="CQW2" s="854"/>
      <c r="CQX2" s="854"/>
      <c r="CQY2" s="854"/>
      <c r="CQZ2" s="854"/>
      <c r="CRA2" s="854"/>
      <c r="CRB2" s="854"/>
      <c r="CRC2" s="854"/>
      <c r="CRD2" s="854"/>
      <c r="CRE2" s="854"/>
      <c r="CRF2" s="854"/>
      <c r="CRG2" s="854"/>
      <c r="CRH2" s="854"/>
      <c r="CRI2" s="854"/>
      <c r="CRJ2" s="854"/>
      <c r="CRK2" s="854"/>
      <c r="CRL2" s="854"/>
      <c r="CRM2" s="854"/>
      <c r="CRN2" s="854"/>
      <c r="CRO2" s="854"/>
      <c r="CRP2" s="854"/>
      <c r="CRQ2" s="854"/>
      <c r="CRR2" s="854"/>
      <c r="CRS2" s="854"/>
      <c r="CRT2" s="854"/>
      <c r="CRU2" s="854"/>
      <c r="CRV2" s="854"/>
      <c r="CRW2" s="854"/>
      <c r="CRX2" s="854"/>
      <c r="CRY2" s="854"/>
      <c r="CRZ2" s="854"/>
      <c r="CSA2" s="854"/>
      <c r="CSB2" s="854"/>
      <c r="CSC2" s="854"/>
      <c r="CSD2" s="854"/>
      <c r="CSE2" s="854"/>
      <c r="CSF2" s="854"/>
      <c r="CSG2" s="854"/>
      <c r="CSH2" s="854"/>
      <c r="CSI2" s="854"/>
      <c r="CSJ2" s="854"/>
      <c r="CSK2" s="854"/>
      <c r="CSL2" s="854"/>
      <c r="CSM2" s="854"/>
      <c r="CSN2" s="854"/>
      <c r="CSO2" s="854"/>
      <c r="CSP2" s="854"/>
      <c r="CSQ2" s="854"/>
      <c r="CSR2" s="854"/>
      <c r="CSS2" s="854"/>
      <c r="CST2" s="854"/>
      <c r="CSU2" s="854"/>
      <c r="CSV2" s="854"/>
      <c r="CSW2" s="854"/>
      <c r="CSX2" s="854"/>
      <c r="CSY2" s="854"/>
      <c r="CSZ2" s="854"/>
      <c r="CTA2" s="854"/>
      <c r="CTB2" s="854"/>
      <c r="CTC2" s="854"/>
      <c r="CTD2" s="854"/>
      <c r="CTE2" s="854"/>
      <c r="CTF2" s="854"/>
      <c r="CTG2" s="854"/>
      <c r="CTH2" s="854"/>
      <c r="CTI2" s="854"/>
      <c r="CTJ2" s="854"/>
      <c r="CTK2" s="854"/>
      <c r="CTL2" s="854"/>
      <c r="CTM2" s="854"/>
      <c r="CTN2" s="854"/>
      <c r="CTO2" s="854"/>
      <c r="CTP2" s="854"/>
      <c r="CTQ2" s="854"/>
      <c r="CTR2" s="854"/>
      <c r="CTS2" s="854"/>
      <c r="CTT2" s="854"/>
      <c r="CTU2" s="854"/>
      <c r="CTV2" s="854"/>
      <c r="CTW2" s="854"/>
      <c r="CTX2" s="854"/>
      <c r="CTY2" s="854"/>
      <c r="CTZ2" s="854"/>
      <c r="CUA2" s="854"/>
      <c r="CUB2" s="854"/>
      <c r="CUC2" s="854"/>
      <c r="CUD2" s="854"/>
      <c r="CUE2" s="854"/>
      <c r="CUF2" s="854"/>
      <c r="CUG2" s="854"/>
      <c r="CUH2" s="854"/>
      <c r="CUI2" s="854"/>
      <c r="CUJ2" s="854"/>
      <c r="CUK2" s="854"/>
      <c r="CUL2" s="854"/>
      <c r="CUM2" s="854"/>
      <c r="CUN2" s="854"/>
      <c r="CUO2" s="854"/>
      <c r="CUP2" s="854"/>
      <c r="CUQ2" s="854"/>
      <c r="CUR2" s="854"/>
      <c r="CUS2" s="854"/>
      <c r="CUT2" s="854"/>
      <c r="CUU2" s="854"/>
      <c r="CUV2" s="854"/>
      <c r="CUW2" s="854"/>
      <c r="CUX2" s="854"/>
      <c r="CUY2" s="854"/>
      <c r="CUZ2" s="854"/>
      <c r="CVA2" s="854"/>
      <c r="CVB2" s="854"/>
      <c r="CVC2" s="854"/>
      <c r="CVD2" s="854"/>
      <c r="CVE2" s="854"/>
      <c r="CVF2" s="854"/>
      <c r="CVG2" s="854"/>
      <c r="CVH2" s="854"/>
      <c r="CVI2" s="854"/>
      <c r="CVJ2" s="854"/>
      <c r="CVK2" s="854"/>
      <c r="CVL2" s="854"/>
      <c r="CVM2" s="854"/>
      <c r="CVN2" s="854"/>
      <c r="CVO2" s="854"/>
      <c r="CVP2" s="854"/>
      <c r="CVQ2" s="854"/>
      <c r="CVR2" s="854"/>
      <c r="CVS2" s="854"/>
      <c r="CVT2" s="854"/>
      <c r="CVU2" s="854"/>
      <c r="CVV2" s="854"/>
      <c r="CVW2" s="854"/>
      <c r="CVX2" s="854"/>
      <c r="CVY2" s="854"/>
      <c r="CVZ2" s="854"/>
      <c r="CWA2" s="854"/>
      <c r="CWB2" s="854"/>
      <c r="CWC2" s="854"/>
      <c r="CWD2" s="854"/>
      <c r="CWE2" s="854"/>
      <c r="CWF2" s="854"/>
      <c r="CWG2" s="854"/>
      <c r="CWH2" s="854"/>
      <c r="CWI2" s="854"/>
      <c r="CWJ2" s="854"/>
      <c r="CWK2" s="854"/>
      <c r="CWL2" s="854"/>
      <c r="CWM2" s="854"/>
      <c r="CWN2" s="854"/>
      <c r="CWO2" s="854"/>
      <c r="CWP2" s="854"/>
      <c r="CWQ2" s="854"/>
      <c r="CWR2" s="854"/>
      <c r="CWS2" s="854"/>
      <c r="CWT2" s="854"/>
      <c r="CWU2" s="854"/>
      <c r="CWV2" s="854"/>
      <c r="CWW2" s="854"/>
      <c r="CWX2" s="854"/>
      <c r="CWY2" s="854"/>
      <c r="CWZ2" s="854"/>
      <c r="CXA2" s="854"/>
      <c r="CXB2" s="854"/>
      <c r="CXC2" s="854"/>
      <c r="CXD2" s="854"/>
      <c r="CXE2" s="854"/>
      <c r="CXF2" s="854"/>
      <c r="CXG2" s="854"/>
      <c r="CXH2" s="854"/>
      <c r="CXI2" s="854"/>
      <c r="CXJ2" s="854"/>
      <c r="CXK2" s="854"/>
      <c r="CXL2" s="854"/>
      <c r="CXM2" s="854"/>
      <c r="CXN2" s="854"/>
      <c r="CXO2" s="854"/>
      <c r="CXP2" s="854"/>
      <c r="CXQ2" s="854"/>
      <c r="CXR2" s="854"/>
      <c r="CXS2" s="854"/>
      <c r="CXT2" s="854"/>
      <c r="CXU2" s="854"/>
      <c r="CXV2" s="854"/>
      <c r="CXW2" s="854"/>
      <c r="CXX2" s="854"/>
      <c r="CXY2" s="854"/>
      <c r="CXZ2" s="854"/>
      <c r="CYA2" s="854"/>
      <c r="CYB2" s="854"/>
      <c r="CYC2" s="854"/>
      <c r="CYD2" s="854"/>
      <c r="CYE2" s="854"/>
      <c r="CYF2" s="854"/>
      <c r="CYG2" s="854"/>
      <c r="CYH2" s="854"/>
      <c r="CYI2" s="854"/>
      <c r="CYJ2" s="854"/>
      <c r="CYK2" s="854"/>
      <c r="CYL2" s="854"/>
      <c r="CYM2" s="854"/>
      <c r="CYN2" s="854"/>
      <c r="CYO2" s="854"/>
      <c r="CYP2" s="854"/>
      <c r="CYQ2" s="854"/>
      <c r="CYR2" s="854"/>
      <c r="CYS2" s="854"/>
      <c r="CYT2" s="854"/>
      <c r="CYU2" s="854"/>
      <c r="CYV2" s="854"/>
      <c r="CYW2" s="854"/>
      <c r="CYX2" s="854"/>
      <c r="CYY2" s="854"/>
      <c r="CYZ2" s="854"/>
      <c r="CZA2" s="854"/>
      <c r="CZB2" s="854"/>
      <c r="CZC2" s="854"/>
      <c r="CZD2" s="854"/>
      <c r="CZE2" s="854"/>
      <c r="CZF2" s="854"/>
      <c r="CZG2" s="854"/>
      <c r="CZH2" s="854"/>
      <c r="CZI2" s="854"/>
      <c r="CZJ2" s="854"/>
      <c r="CZK2" s="854"/>
      <c r="CZL2" s="854"/>
      <c r="CZM2" s="854"/>
      <c r="CZN2" s="854"/>
      <c r="CZO2" s="854"/>
      <c r="CZP2" s="854"/>
      <c r="CZQ2" s="854"/>
      <c r="CZR2" s="854"/>
      <c r="CZS2" s="854"/>
      <c r="CZT2" s="854"/>
      <c r="CZU2" s="854"/>
      <c r="CZV2" s="854"/>
      <c r="CZW2" s="854"/>
      <c r="CZX2" s="854"/>
      <c r="CZY2" s="854"/>
      <c r="CZZ2" s="854"/>
      <c r="DAA2" s="854"/>
      <c r="DAB2" s="854"/>
      <c r="DAC2" s="854"/>
      <c r="DAD2" s="854"/>
      <c r="DAE2" s="854"/>
      <c r="DAF2" s="854"/>
      <c r="DAG2" s="854"/>
      <c r="DAH2" s="854"/>
      <c r="DAI2" s="854"/>
      <c r="DAJ2" s="854"/>
      <c r="DAK2" s="854"/>
      <c r="DAL2" s="854"/>
      <c r="DAM2" s="854"/>
      <c r="DAN2" s="854"/>
      <c r="DAO2" s="854"/>
      <c r="DAP2" s="854"/>
      <c r="DAQ2" s="854"/>
      <c r="DAR2" s="854"/>
      <c r="DAS2" s="854"/>
      <c r="DAT2" s="854"/>
      <c r="DAU2" s="854"/>
      <c r="DAV2" s="854"/>
      <c r="DAW2" s="854"/>
      <c r="DAX2" s="854"/>
      <c r="DAY2" s="854"/>
      <c r="DAZ2" s="854"/>
      <c r="DBA2" s="854"/>
      <c r="DBB2" s="854"/>
      <c r="DBC2" s="854"/>
      <c r="DBD2" s="854"/>
      <c r="DBE2" s="854"/>
      <c r="DBF2" s="854"/>
      <c r="DBG2" s="854"/>
      <c r="DBH2" s="854"/>
      <c r="DBI2" s="854"/>
      <c r="DBJ2" s="854"/>
      <c r="DBK2" s="854"/>
      <c r="DBL2" s="854"/>
      <c r="DBM2" s="854"/>
      <c r="DBN2" s="854"/>
      <c r="DBO2" s="854"/>
      <c r="DBP2" s="854"/>
      <c r="DBQ2" s="854"/>
      <c r="DBR2" s="854"/>
      <c r="DBS2" s="854"/>
      <c r="DBT2" s="854"/>
      <c r="DBU2" s="854"/>
      <c r="DBV2" s="854"/>
      <c r="DBW2" s="854"/>
      <c r="DBX2" s="854"/>
      <c r="DBY2" s="854"/>
      <c r="DBZ2" s="854"/>
      <c r="DCA2" s="854"/>
      <c r="DCB2" s="854"/>
      <c r="DCC2" s="854"/>
      <c r="DCD2" s="854"/>
      <c r="DCE2" s="854"/>
      <c r="DCF2" s="854"/>
      <c r="DCG2" s="854"/>
      <c r="DCH2" s="854"/>
      <c r="DCI2" s="854"/>
      <c r="DCJ2" s="854"/>
      <c r="DCK2" s="854"/>
      <c r="DCL2" s="854"/>
      <c r="DCM2" s="854"/>
      <c r="DCN2" s="854"/>
      <c r="DCO2" s="854"/>
      <c r="DCP2" s="854"/>
      <c r="DCQ2" s="854"/>
      <c r="DCR2" s="854"/>
      <c r="DCS2" s="854"/>
      <c r="DCT2" s="854"/>
      <c r="DCU2" s="854"/>
      <c r="DCV2" s="854"/>
      <c r="DCW2" s="854"/>
      <c r="DCX2" s="854"/>
      <c r="DCY2" s="854"/>
      <c r="DCZ2" s="854"/>
      <c r="DDA2" s="854"/>
      <c r="DDB2" s="854"/>
      <c r="DDC2" s="854"/>
      <c r="DDD2" s="854"/>
      <c r="DDE2" s="854"/>
      <c r="DDF2" s="854"/>
      <c r="DDG2" s="854"/>
      <c r="DDH2" s="854"/>
      <c r="DDI2" s="854"/>
      <c r="DDJ2" s="854"/>
      <c r="DDK2" s="854"/>
      <c r="DDL2" s="854"/>
      <c r="DDM2" s="854"/>
      <c r="DDN2" s="854"/>
      <c r="DDO2" s="854"/>
      <c r="DDP2" s="854"/>
      <c r="DDQ2" s="854"/>
      <c r="DDR2" s="854"/>
      <c r="DDS2" s="854"/>
      <c r="DDT2" s="854"/>
      <c r="DDU2" s="854"/>
      <c r="DDV2" s="854"/>
      <c r="DDW2" s="854"/>
      <c r="DDX2" s="854"/>
      <c r="DDY2" s="854"/>
      <c r="DDZ2" s="854"/>
      <c r="DEA2" s="854"/>
      <c r="DEB2" s="854"/>
      <c r="DEC2" s="854"/>
      <c r="DED2" s="854"/>
      <c r="DEE2" s="854"/>
      <c r="DEF2" s="854"/>
      <c r="DEG2" s="854"/>
      <c r="DEH2" s="854"/>
      <c r="DEI2" s="854"/>
      <c r="DEJ2" s="854"/>
      <c r="DEK2" s="854"/>
      <c r="DEL2" s="854"/>
      <c r="DEM2" s="854"/>
      <c r="DEN2" s="854"/>
      <c r="DEO2" s="854"/>
      <c r="DEP2" s="854"/>
      <c r="DEQ2" s="854"/>
      <c r="DER2" s="854"/>
      <c r="DES2" s="854"/>
      <c r="DET2" s="854"/>
      <c r="DEU2" s="854"/>
      <c r="DEV2" s="854"/>
      <c r="DEW2" s="854"/>
      <c r="DEX2" s="854"/>
      <c r="DEY2" s="854"/>
      <c r="DEZ2" s="854"/>
      <c r="DFA2" s="854"/>
      <c r="DFB2" s="854"/>
      <c r="DFC2" s="854"/>
      <c r="DFD2" s="854"/>
      <c r="DFE2" s="854"/>
      <c r="DFF2" s="854"/>
      <c r="DFG2" s="854"/>
      <c r="DFH2" s="854"/>
      <c r="DFI2" s="854"/>
      <c r="DFJ2" s="854"/>
      <c r="DFK2" s="854"/>
      <c r="DFL2" s="854"/>
      <c r="DFM2" s="854"/>
      <c r="DFN2" s="854"/>
      <c r="DFO2" s="854"/>
      <c r="DFP2" s="854"/>
      <c r="DFQ2" s="854"/>
      <c r="DFR2" s="854"/>
      <c r="DFS2" s="854"/>
      <c r="DFT2" s="854"/>
      <c r="DFU2" s="854"/>
      <c r="DFV2" s="854"/>
      <c r="DFW2" s="854"/>
      <c r="DFX2" s="854"/>
      <c r="DFY2" s="854"/>
      <c r="DFZ2" s="854"/>
      <c r="DGA2" s="854"/>
      <c r="DGB2" s="854"/>
      <c r="DGC2" s="854"/>
      <c r="DGD2" s="854"/>
      <c r="DGE2" s="854"/>
      <c r="DGF2" s="854"/>
      <c r="DGG2" s="854"/>
      <c r="DGH2" s="854"/>
      <c r="DGI2" s="854"/>
      <c r="DGJ2" s="854"/>
      <c r="DGK2" s="854"/>
      <c r="DGL2" s="854"/>
      <c r="DGM2" s="854"/>
      <c r="DGN2" s="854"/>
      <c r="DGO2" s="854"/>
      <c r="DGP2" s="854"/>
      <c r="DGQ2" s="854"/>
      <c r="DGR2" s="854"/>
      <c r="DGS2" s="854"/>
      <c r="DGT2" s="854"/>
      <c r="DGU2" s="854"/>
      <c r="DGV2" s="854"/>
      <c r="DGW2" s="854"/>
      <c r="DGX2" s="854"/>
      <c r="DGY2" s="854"/>
      <c r="DGZ2" s="854"/>
      <c r="DHA2" s="854"/>
      <c r="DHB2" s="854"/>
      <c r="DHC2" s="854"/>
      <c r="DHD2" s="854"/>
      <c r="DHE2" s="854"/>
      <c r="DHF2" s="854"/>
      <c r="DHG2" s="854"/>
      <c r="DHH2" s="854"/>
      <c r="DHI2" s="854"/>
      <c r="DHJ2" s="854"/>
      <c r="DHK2" s="854"/>
      <c r="DHL2" s="854"/>
      <c r="DHM2" s="854"/>
      <c r="DHN2" s="854"/>
      <c r="DHO2" s="854"/>
      <c r="DHP2" s="854"/>
      <c r="DHQ2" s="854"/>
      <c r="DHR2" s="854"/>
      <c r="DHS2" s="854"/>
      <c r="DHT2" s="854"/>
      <c r="DHU2" s="854"/>
      <c r="DHV2" s="854"/>
      <c r="DHW2" s="854"/>
      <c r="DHX2" s="854"/>
      <c r="DHY2" s="854"/>
      <c r="DHZ2" s="854"/>
      <c r="DIA2" s="854"/>
      <c r="DIB2" s="854"/>
      <c r="DIC2" s="854"/>
      <c r="DID2" s="854"/>
      <c r="DIE2" s="854"/>
      <c r="DIF2" s="854"/>
      <c r="DIG2" s="854"/>
      <c r="DIH2" s="854"/>
      <c r="DII2" s="854"/>
      <c r="DIJ2" s="854"/>
      <c r="DIK2" s="854"/>
      <c r="DIL2" s="854"/>
      <c r="DIM2" s="854"/>
      <c r="DIN2" s="854"/>
      <c r="DIO2" s="854"/>
      <c r="DIP2" s="854"/>
      <c r="DIQ2" s="854"/>
      <c r="DIR2" s="854"/>
      <c r="DIS2" s="854"/>
      <c r="DIT2" s="854"/>
      <c r="DIU2" s="854"/>
      <c r="DIV2" s="854"/>
      <c r="DIW2" s="854"/>
      <c r="DIX2" s="854"/>
      <c r="DIY2" s="854"/>
      <c r="DIZ2" s="854"/>
      <c r="DJA2" s="854"/>
      <c r="DJB2" s="854"/>
      <c r="DJC2" s="854"/>
      <c r="DJD2" s="854"/>
      <c r="DJE2" s="854"/>
      <c r="DJF2" s="854"/>
      <c r="DJG2" s="854"/>
      <c r="DJH2" s="854"/>
      <c r="DJI2" s="854"/>
      <c r="DJJ2" s="854"/>
      <c r="DJK2" s="854"/>
      <c r="DJL2" s="854"/>
      <c r="DJM2" s="854"/>
      <c r="DJN2" s="854"/>
      <c r="DJO2" s="854"/>
      <c r="DJP2" s="854"/>
      <c r="DJQ2" s="854"/>
      <c r="DJR2" s="854"/>
      <c r="DJS2" s="854"/>
      <c r="DJT2" s="854"/>
      <c r="DJU2" s="854"/>
      <c r="DJV2" s="854"/>
      <c r="DJW2" s="854"/>
      <c r="DJX2" s="854"/>
      <c r="DJY2" s="854"/>
      <c r="DJZ2" s="854"/>
      <c r="DKA2" s="854"/>
      <c r="DKB2" s="854"/>
      <c r="DKC2" s="854"/>
      <c r="DKD2" s="854"/>
      <c r="DKE2" s="854"/>
      <c r="DKF2" s="854"/>
      <c r="DKG2" s="854"/>
      <c r="DKH2" s="854"/>
      <c r="DKI2" s="854"/>
      <c r="DKJ2" s="854"/>
      <c r="DKK2" s="854"/>
      <c r="DKL2" s="854"/>
      <c r="DKM2" s="854"/>
      <c r="DKN2" s="854"/>
      <c r="DKO2" s="854"/>
      <c r="DKP2" s="854"/>
      <c r="DKQ2" s="854"/>
      <c r="DKR2" s="854"/>
      <c r="DKS2" s="854"/>
      <c r="DKT2" s="854"/>
      <c r="DKU2" s="854"/>
      <c r="DKV2" s="854"/>
      <c r="DKW2" s="854"/>
      <c r="DKX2" s="854"/>
      <c r="DKY2" s="854"/>
      <c r="DKZ2" s="854"/>
      <c r="DLA2" s="854"/>
      <c r="DLB2" s="854"/>
      <c r="DLC2" s="854"/>
      <c r="DLD2" s="854"/>
      <c r="DLE2" s="854"/>
      <c r="DLF2" s="854"/>
      <c r="DLG2" s="854"/>
      <c r="DLH2" s="854"/>
      <c r="DLI2" s="854"/>
      <c r="DLJ2" s="854"/>
      <c r="DLK2" s="854"/>
      <c r="DLL2" s="854"/>
      <c r="DLM2" s="854"/>
      <c r="DLN2" s="854"/>
      <c r="DLO2" s="854"/>
      <c r="DLP2" s="854"/>
      <c r="DLQ2" s="854"/>
      <c r="DLR2" s="854"/>
      <c r="DLS2" s="854"/>
      <c r="DLT2" s="854"/>
      <c r="DLU2" s="854"/>
      <c r="DLV2" s="854"/>
      <c r="DLW2" s="854"/>
      <c r="DLX2" s="854"/>
      <c r="DLY2" s="854"/>
      <c r="DLZ2" s="854"/>
      <c r="DMA2" s="854"/>
      <c r="DMB2" s="854"/>
      <c r="DMC2" s="854"/>
      <c r="DMD2" s="854"/>
      <c r="DME2" s="854"/>
      <c r="DMF2" s="854"/>
      <c r="DMG2" s="854"/>
      <c r="DMH2" s="854"/>
      <c r="DMI2" s="854"/>
      <c r="DMJ2" s="854"/>
      <c r="DMK2" s="854"/>
      <c r="DML2" s="854"/>
      <c r="DMM2" s="854"/>
      <c r="DMN2" s="854"/>
      <c r="DMO2" s="854"/>
      <c r="DMP2" s="854"/>
      <c r="DMQ2" s="854"/>
      <c r="DMR2" s="854"/>
      <c r="DMS2" s="854"/>
      <c r="DMT2" s="854"/>
      <c r="DMU2" s="854"/>
      <c r="DMV2" s="854"/>
      <c r="DMW2" s="854"/>
      <c r="DMX2" s="854"/>
      <c r="DMY2" s="854"/>
      <c r="DMZ2" s="854"/>
      <c r="DNA2" s="854"/>
      <c r="DNB2" s="854"/>
      <c r="DNC2" s="854"/>
      <c r="DND2" s="854"/>
      <c r="DNE2" s="854"/>
      <c r="DNF2" s="854"/>
      <c r="DNG2" s="854"/>
      <c r="DNH2" s="854"/>
      <c r="DNI2" s="854"/>
      <c r="DNJ2" s="854"/>
      <c r="DNK2" s="854"/>
      <c r="DNL2" s="854"/>
      <c r="DNM2" s="854"/>
      <c r="DNN2" s="854"/>
      <c r="DNO2" s="854"/>
      <c r="DNP2" s="854"/>
      <c r="DNQ2" s="854"/>
      <c r="DNR2" s="854"/>
      <c r="DNS2" s="854"/>
      <c r="DNT2" s="854"/>
      <c r="DNU2" s="854"/>
      <c r="DNV2" s="854"/>
      <c r="DNW2" s="854"/>
      <c r="DNX2" s="854"/>
      <c r="DNY2" s="854"/>
      <c r="DNZ2" s="854"/>
      <c r="DOA2" s="854"/>
      <c r="DOB2" s="854"/>
      <c r="DOC2" s="854"/>
      <c r="DOD2" s="854"/>
      <c r="DOE2" s="854"/>
      <c r="DOF2" s="854"/>
      <c r="DOG2" s="854"/>
      <c r="DOH2" s="854"/>
      <c r="DOI2" s="854"/>
      <c r="DOJ2" s="854"/>
      <c r="DOK2" s="854"/>
      <c r="DOL2" s="854"/>
      <c r="DOM2" s="854"/>
      <c r="DON2" s="854"/>
      <c r="DOO2" s="854"/>
      <c r="DOP2" s="854"/>
      <c r="DOQ2" s="854"/>
      <c r="DOR2" s="854"/>
      <c r="DOS2" s="854"/>
      <c r="DOT2" s="854"/>
      <c r="DOU2" s="854"/>
      <c r="DOV2" s="854"/>
      <c r="DOW2" s="854"/>
      <c r="DOX2" s="854"/>
      <c r="DOY2" s="854"/>
      <c r="DOZ2" s="854"/>
      <c r="DPA2" s="854"/>
      <c r="DPB2" s="854"/>
      <c r="DPC2" s="854"/>
      <c r="DPD2" s="854"/>
      <c r="DPE2" s="854"/>
      <c r="DPF2" s="854"/>
      <c r="DPG2" s="854"/>
      <c r="DPH2" s="854"/>
      <c r="DPI2" s="854"/>
      <c r="DPJ2" s="854"/>
      <c r="DPK2" s="854"/>
      <c r="DPL2" s="854"/>
      <c r="DPM2" s="854"/>
      <c r="DPN2" s="854"/>
      <c r="DPO2" s="854"/>
      <c r="DPP2" s="854"/>
      <c r="DPQ2" s="854"/>
      <c r="DPR2" s="854"/>
      <c r="DPS2" s="854"/>
      <c r="DPT2" s="854"/>
      <c r="DPU2" s="854"/>
      <c r="DPV2" s="854"/>
      <c r="DPW2" s="854"/>
      <c r="DPX2" s="854"/>
      <c r="DPY2" s="854"/>
      <c r="DPZ2" s="854"/>
      <c r="DQA2" s="854"/>
      <c r="DQB2" s="854"/>
      <c r="DQC2" s="854"/>
      <c r="DQD2" s="854"/>
      <c r="DQE2" s="854"/>
      <c r="DQF2" s="854"/>
      <c r="DQG2" s="854"/>
      <c r="DQH2" s="854"/>
      <c r="DQI2" s="854"/>
      <c r="DQJ2" s="854"/>
      <c r="DQK2" s="854"/>
      <c r="DQL2" s="854"/>
      <c r="DQM2" s="854"/>
      <c r="DQN2" s="854"/>
      <c r="DQO2" s="854"/>
      <c r="DQP2" s="854"/>
      <c r="DQQ2" s="854"/>
      <c r="DQR2" s="854"/>
      <c r="DQS2" s="854"/>
      <c r="DQT2" s="854"/>
      <c r="DQU2" s="854"/>
      <c r="DQV2" s="854"/>
      <c r="DQW2" s="854"/>
      <c r="DQX2" s="854"/>
      <c r="DQY2" s="854"/>
      <c r="DQZ2" s="854"/>
      <c r="DRA2" s="854"/>
      <c r="DRB2" s="854"/>
      <c r="DRC2" s="854"/>
      <c r="DRD2" s="854"/>
      <c r="DRE2" s="854"/>
      <c r="DRF2" s="854"/>
      <c r="DRG2" s="854"/>
      <c r="DRH2" s="854"/>
      <c r="DRI2" s="854"/>
      <c r="DRJ2" s="854"/>
      <c r="DRK2" s="854"/>
      <c r="DRL2" s="854"/>
      <c r="DRM2" s="854"/>
      <c r="DRN2" s="854"/>
      <c r="DRO2" s="854"/>
      <c r="DRP2" s="854"/>
      <c r="DRQ2" s="854"/>
      <c r="DRR2" s="854"/>
      <c r="DRS2" s="854"/>
      <c r="DRT2" s="854"/>
      <c r="DRU2" s="854"/>
      <c r="DRV2" s="854"/>
      <c r="DRW2" s="854"/>
      <c r="DRX2" s="854"/>
      <c r="DRY2" s="854"/>
      <c r="DRZ2" s="854"/>
      <c r="DSA2" s="854"/>
      <c r="DSB2" s="854"/>
      <c r="DSC2" s="854"/>
      <c r="DSD2" s="854"/>
      <c r="DSE2" s="854"/>
      <c r="DSF2" s="854"/>
      <c r="DSG2" s="854"/>
      <c r="DSH2" s="854"/>
      <c r="DSI2" s="854"/>
      <c r="DSJ2" s="854"/>
      <c r="DSK2" s="854"/>
      <c r="DSL2" s="854"/>
      <c r="DSM2" s="854"/>
      <c r="DSN2" s="854"/>
      <c r="DSO2" s="854"/>
      <c r="DSP2" s="854"/>
      <c r="DSQ2" s="854"/>
      <c r="DSR2" s="854"/>
      <c r="DSS2" s="854"/>
      <c r="DST2" s="854"/>
      <c r="DSU2" s="854"/>
      <c r="DSV2" s="854"/>
      <c r="DSW2" s="854"/>
      <c r="DSX2" s="854"/>
      <c r="DSY2" s="854"/>
      <c r="DSZ2" s="854"/>
      <c r="DTA2" s="854"/>
      <c r="DTB2" s="854"/>
      <c r="DTC2" s="854"/>
      <c r="DTD2" s="854"/>
      <c r="DTE2" s="854"/>
      <c r="DTF2" s="854"/>
      <c r="DTG2" s="854"/>
      <c r="DTH2" s="854"/>
      <c r="DTI2" s="854"/>
      <c r="DTJ2" s="854"/>
      <c r="DTK2" s="854"/>
      <c r="DTL2" s="854"/>
      <c r="DTM2" s="854"/>
      <c r="DTN2" s="854"/>
      <c r="DTO2" s="854"/>
      <c r="DTP2" s="854"/>
      <c r="DTQ2" s="854"/>
      <c r="DTR2" s="854"/>
      <c r="DTS2" s="854"/>
      <c r="DTT2" s="854"/>
      <c r="DTU2" s="854"/>
      <c r="DTV2" s="854"/>
      <c r="DTW2" s="854"/>
      <c r="DTX2" s="854"/>
      <c r="DTY2" s="854"/>
      <c r="DTZ2" s="854"/>
      <c r="DUA2" s="854"/>
      <c r="DUB2" s="854"/>
      <c r="DUC2" s="854"/>
      <c r="DUD2" s="854"/>
      <c r="DUE2" s="854"/>
      <c r="DUF2" s="854"/>
      <c r="DUG2" s="854"/>
      <c r="DUH2" s="854"/>
      <c r="DUI2" s="854"/>
      <c r="DUJ2" s="854"/>
      <c r="DUK2" s="854"/>
      <c r="DUL2" s="854"/>
      <c r="DUM2" s="854"/>
      <c r="DUN2" s="854"/>
      <c r="DUO2" s="854"/>
      <c r="DUP2" s="854"/>
      <c r="DUQ2" s="854"/>
      <c r="DUR2" s="854"/>
      <c r="DUS2" s="854"/>
      <c r="DUT2" s="854"/>
      <c r="DUU2" s="854"/>
      <c r="DUV2" s="854"/>
      <c r="DUW2" s="854"/>
      <c r="DUX2" s="854"/>
      <c r="DUY2" s="854"/>
      <c r="DUZ2" s="854"/>
      <c r="DVA2" s="854"/>
      <c r="DVB2" s="854"/>
      <c r="DVC2" s="854"/>
      <c r="DVD2" s="854"/>
      <c r="DVE2" s="854"/>
      <c r="DVF2" s="854"/>
      <c r="DVG2" s="854"/>
      <c r="DVH2" s="854"/>
      <c r="DVI2" s="854"/>
      <c r="DVJ2" s="854"/>
      <c r="DVK2" s="854"/>
      <c r="DVL2" s="854"/>
      <c r="DVM2" s="854"/>
      <c r="DVN2" s="854"/>
      <c r="DVO2" s="854"/>
      <c r="DVP2" s="854"/>
      <c r="DVQ2" s="854"/>
      <c r="DVR2" s="854"/>
      <c r="DVS2" s="854"/>
      <c r="DVT2" s="854"/>
      <c r="DVU2" s="854"/>
      <c r="DVV2" s="854"/>
      <c r="DVW2" s="854"/>
      <c r="DVX2" s="854"/>
      <c r="DVY2" s="854"/>
      <c r="DVZ2" s="854"/>
      <c r="DWA2" s="854"/>
      <c r="DWB2" s="854"/>
      <c r="DWC2" s="854"/>
      <c r="DWD2" s="854"/>
      <c r="DWE2" s="854"/>
      <c r="DWF2" s="854"/>
      <c r="DWG2" s="854"/>
      <c r="DWH2" s="854"/>
      <c r="DWI2" s="854"/>
      <c r="DWJ2" s="854"/>
      <c r="DWK2" s="854"/>
      <c r="DWL2" s="854"/>
      <c r="DWM2" s="854"/>
      <c r="DWN2" s="854"/>
      <c r="DWO2" s="854"/>
      <c r="DWP2" s="854"/>
      <c r="DWQ2" s="854"/>
      <c r="DWR2" s="854"/>
      <c r="DWS2" s="854"/>
      <c r="DWT2" s="854"/>
      <c r="DWU2" s="854"/>
      <c r="DWV2" s="854"/>
      <c r="DWW2" s="854"/>
      <c r="DWX2" s="854"/>
      <c r="DWY2" s="854"/>
      <c r="DWZ2" s="854"/>
      <c r="DXA2" s="854"/>
      <c r="DXB2" s="854"/>
      <c r="DXC2" s="854"/>
      <c r="DXD2" s="854"/>
      <c r="DXE2" s="854"/>
      <c r="DXF2" s="854"/>
      <c r="DXG2" s="854"/>
      <c r="DXH2" s="854"/>
      <c r="DXI2" s="854"/>
      <c r="DXJ2" s="854"/>
      <c r="DXK2" s="854"/>
      <c r="DXL2" s="854"/>
      <c r="DXM2" s="854"/>
      <c r="DXN2" s="854"/>
      <c r="DXO2" s="854"/>
      <c r="DXP2" s="854"/>
      <c r="DXQ2" s="854"/>
      <c r="DXR2" s="854"/>
      <c r="DXS2" s="854"/>
      <c r="DXT2" s="854"/>
      <c r="DXU2" s="854"/>
      <c r="DXV2" s="854"/>
      <c r="DXW2" s="854"/>
      <c r="DXX2" s="854"/>
      <c r="DXY2" s="854"/>
      <c r="DXZ2" s="854"/>
      <c r="DYA2" s="854"/>
      <c r="DYB2" s="854"/>
      <c r="DYC2" s="854"/>
      <c r="DYD2" s="854"/>
      <c r="DYE2" s="854"/>
      <c r="DYF2" s="854"/>
      <c r="DYG2" s="854"/>
      <c r="DYH2" s="854"/>
      <c r="DYI2" s="854"/>
      <c r="DYJ2" s="854"/>
      <c r="DYK2" s="854"/>
      <c r="DYL2" s="854"/>
      <c r="DYM2" s="854"/>
      <c r="DYN2" s="854"/>
      <c r="DYO2" s="854"/>
      <c r="DYP2" s="854"/>
      <c r="DYQ2" s="854"/>
      <c r="DYR2" s="854"/>
      <c r="DYS2" s="854"/>
      <c r="DYT2" s="854"/>
      <c r="DYU2" s="854"/>
      <c r="DYV2" s="854"/>
      <c r="DYW2" s="854"/>
      <c r="DYX2" s="854"/>
      <c r="DYY2" s="854"/>
      <c r="DYZ2" s="854"/>
      <c r="DZA2" s="854"/>
      <c r="DZB2" s="854"/>
      <c r="DZC2" s="854"/>
      <c r="DZD2" s="854"/>
      <c r="DZE2" s="854"/>
      <c r="DZF2" s="854"/>
      <c r="DZG2" s="854"/>
      <c r="DZH2" s="854"/>
      <c r="DZI2" s="854"/>
      <c r="DZJ2" s="854"/>
      <c r="DZK2" s="854"/>
      <c r="DZL2" s="854"/>
      <c r="DZM2" s="854"/>
      <c r="DZN2" s="854"/>
      <c r="DZO2" s="854"/>
      <c r="DZP2" s="854"/>
      <c r="DZQ2" s="854"/>
      <c r="DZR2" s="854"/>
      <c r="DZS2" s="854"/>
      <c r="DZT2" s="854"/>
      <c r="DZU2" s="854"/>
      <c r="DZV2" s="854"/>
      <c r="DZW2" s="854"/>
      <c r="DZX2" s="854"/>
      <c r="DZY2" s="854"/>
      <c r="DZZ2" s="854"/>
      <c r="EAA2" s="854"/>
      <c r="EAB2" s="854"/>
      <c r="EAC2" s="854"/>
      <c r="EAD2" s="854"/>
      <c r="EAE2" s="854"/>
      <c r="EAF2" s="854"/>
      <c r="EAG2" s="854"/>
      <c r="EAH2" s="854"/>
      <c r="EAI2" s="854"/>
      <c r="EAJ2" s="854"/>
      <c r="EAK2" s="854"/>
      <c r="EAL2" s="854"/>
      <c r="EAM2" s="854"/>
      <c r="EAN2" s="854"/>
      <c r="EAO2" s="854"/>
      <c r="EAP2" s="854"/>
      <c r="EAQ2" s="854"/>
      <c r="EAR2" s="854"/>
      <c r="EAS2" s="854"/>
      <c r="EAT2" s="854"/>
      <c r="EAU2" s="854"/>
      <c r="EAV2" s="854"/>
      <c r="EAW2" s="854"/>
      <c r="EAX2" s="854"/>
      <c r="EAY2" s="854"/>
      <c r="EAZ2" s="854"/>
      <c r="EBA2" s="854"/>
      <c r="EBB2" s="854"/>
      <c r="EBC2" s="854"/>
      <c r="EBD2" s="854"/>
      <c r="EBE2" s="854"/>
      <c r="EBF2" s="854"/>
      <c r="EBG2" s="854"/>
      <c r="EBH2" s="854"/>
      <c r="EBI2" s="854"/>
      <c r="EBJ2" s="854"/>
      <c r="EBK2" s="854"/>
      <c r="EBL2" s="854"/>
      <c r="EBM2" s="854"/>
      <c r="EBN2" s="854"/>
      <c r="EBO2" s="854"/>
      <c r="EBP2" s="854"/>
      <c r="EBQ2" s="854"/>
      <c r="EBR2" s="854"/>
      <c r="EBS2" s="854"/>
      <c r="EBT2" s="854"/>
      <c r="EBU2" s="854"/>
      <c r="EBV2" s="854"/>
      <c r="EBW2" s="854"/>
      <c r="EBX2" s="854"/>
      <c r="EBY2" s="854"/>
      <c r="EBZ2" s="854"/>
      <c r="ECA2" s="854"/>
      <c r="ECB2" s="854"/>
      <c r="ECC2" s="854"/>
      <c r="ECD2" s="854"/>
      <c r="ECE2" s="854"/>
      <c r="ECF2" s="854"/>
      <c r="ECG2" s="854"/>
      <c r="ECH2" s="854"/>
      <c r="ECI2" s="854"/>
      <c r="ECJ2" s="854"/>
      <c r="ECK2" s="854"/>
      <c r="ECL2" s="854"/>
      <c r="ECM2" s="854"/>
      <c r="ECN2" s="854"/>
      <c r="ECO2" s="854"/>
      <c r="ECP2" s="854"/>
      <c r="ECQ2" s="854"/>
      <c r="ECR2" s="854"/>
      <c r="ECS2" s="854"/>
      <c r="ECT2" s="854"/>
      <c r="ECU2" s="854"/>
      <c r="ECV2" s="854"/>
      <c r="ECW2" s="854"/>
      <c r="ECX2" s="854"/>
      <c r="ECY2" s="854"/>
      <c r="ECZ2" s="854"/>
      <c r="EDA2" s="854"/>
      <c r="EDB2" s="854"/>
      <c r="EDC2" s="854"/>
      <c r="EDD2" s="854"/>
      <c r="EDE2" s="854"/>
      <c r="EDF2" s="854"/>
      <c r="EDG2" s="854"/>
      <c r="EDH2" s="854"/>
      <c r="EDI2" s="854"/>
      <c r="EDJ2" s="854"/>
      <c r="EDK2" s="854"/>
      <c r="EDL2" s="854"/>
      <c r="EDM2" s="854"/>
      <c r="EDN2" s="854"/>
      <c r="EDO2" s="854"/>
      <c r="EDP2" s="854"/>
      <c r="EDQ2" s="854"/>
      <c r="EDR2" s="854"/>
      <c r="EDS2" s="854"/>
      <c r="EDT2" s="854"/>
      <c r="EDU2" s="854"/>
      <c r="EDV2" s="854"/>
      <c r="EDW2" s="854"/>
      <c r="EDX2" s="854"/>
      <c r="EDY2" s="854"/>
      <c r="EDZ2" s="854"/>
      <c r="EEA2" s="854"/>
      <c r="EEB2" s="854"/>
      <c r="EEC2" s="854"/>
      <c r="EED2" s="854"/>
      <c r="EEE2" s="854"/>
      <c r="EEF2" s="854"/>
      <c r="EEG2" s="854"/>
      <c r="EEH2" s="854"/>
      <c r="EEI2" s="854"/>
      <c r="EEJ2" s="854"/>
      <c r="EEK2" s="854"/>
      <c r="EEL2" s="854"/>
      <c r="EEM2" s="854"/>
      <c r="EEN2" s="854"/>
      <c r="EEO2" s="854"/>
      <c r="EEP2" s="854"/>
      <c r="EEQ2" s="854"/>
      <c r="EER2" s="854"/>
      <c r="EES2" s="854"/>
      <c r="EET2" s="854"/>
      <c r="EEU2" s="854"/>
      <c r="EEV2" s="854"/>
      <c r="EEW2" s="854"/>
      <c r="EEX2" s="854"/>
      <c r="EEY2" s="854"/>
      <c r="EEZ2" s="854"/>
      <c r="EFA2" s="854"/>
      <c r="EFB2" s="854"/>
      <c r="EFC2" s="854"/>
      <c r="EFD2" s="854"/>
      <c r="EFE2" s="854"/>
      <c r="EFF2" s="854"/>
      <c r="EFG2" s="854"/>
      <c r="EFH2" s="854"/>
      <c r="EFI2" s="854"/>
      <c r="EFJ2" s="854"/>
      <c r="EFK2" s="854"/>
      <c r="EFL2" s="854"/>
      <c r="EFM2" s="854"/>
      <c r="EFN2" s="854"/>
      <c r="EFO2" s="854"/>
      <c r="EFP2" s="854"/>
      <c r="EFQ2" s="854"/>
      <c r="EFR2" s="854"/>
      <c r="EFS2" s="854"/>
      <c r="EFT2" s="854"/>
      <c r="EFU2" s="854"/>
      <c r="EFV2" s="854"/>
      <c r="EFW2" s="854"/>
      <c r="EFX2" s="854"/>
      <c r="EFY2" s="854"/>
      <c r="EFZ2" s="854"/>
      <c r="EGA2" s="854"/>
      <c r="EGB2" s="854"/>
      <c r="EGC2" s="854"/>
      <c r="EGD2" s="854"/>
      <c r="EGE2" s="854"/>
      <c r="EGF2" s="854"/>
      <c r="EGG2" s="854"/>
      <c r="EGH2" s="854"/>
      <c r="EGI2" s="854"/>
      <c r="EGJ2" s="854"/>
      <c r="EGK2" s="854"/>
      <c r="EGL2" s="854"/>
      <c r="EGM2" s="854"/>
      <c r="EGN2" s="854"/>
      <c r="EGO2" s="854"/>
      <c r="EGP2" s="854"/>
      <c r="EGQ2" s="854"/>
      <c r="EGR2" s="854"/>
      <c r="EGS2" s="854"/>
      <c r="EGT2" s="854"/>
      <c r="EGU2" s="854"/>
      <c r="EGV2" s="854"/>
      <c r="EGW2" s="854"/>
      <c r="EGX2" s="854"/>
      <c r="EGY2" s="854"/>
      <c r="EGZ2" s="854"/>
      <c r="EHA2" s="854"/>
      <c r="EHB2" s="854"/>
      <c r="EHC2" s="854"/>
      <c r="EHD2" s="854"/>
      <c r="EHE2" s="854"/>
      <c r="EHF2" s="854"/>
      <c r="EHG2" s="854"/>
      <c r="EHH2" s="854"/>
      <c r="EHI2" s="854"/>
      <c r="EHJ2" s="854"/>
      <c r="EHK2" s="854"/>
      <c r="EHL2" s="854"/>
      <c r="EHM2" s="854"/>
      <c r="EHN2" s="854"/>
      <c r="EHO2" s="854"/>
      <c r="EHP2" s="854"/>
      <c r="EHQ2" s="854"/>
      <c r="EHR2" s="854"/>
      <c r="EHS2" s="854"/>
      <c r="EHT2" s="854"/>
      <c r="EHU2" s="854"/>
      <c r="EHV2" s="854"/>
      <c r="EHW2" s="854"/>
      <c r="EHX2" s="854"/>
      <c r="EHY2" s="854"/>
      <c r="EHZ2" s="854"/>
      <c r="EIA2" s="854"/>
      <c r="EIB2" s="854"/>
      <c r="EIC2" s="854"/>
      <c r="EID2" s="854"/>
      <c r="EIE2" s="854"/>
      <c r="EIF2" s="854"/>
      <c r="EIG2" s="854"/>
      <c r="EIH2" s="854"/>
      <c r="EII2" s="854"/>
      <c r="EIJ2" s="854"/>
      <c r="EIK2" s="854"/>
      <c r="EIL2" s="854"/>
      <c r="EIM2" s="854"/>
      <c r="EIN2" s="854"/>
      <c r="EIO2" s="854"/>
      <c r="EIP2" s="854"/>
      <c r="EIQ2" s="854"/>
      <c r="EIR2" s="854"/>
      <c r="EIS2" s="854"/>
      <c r="EIT2" s="854"/>
      <c r="EIU2" s="854"/>
      <c r="EIV2" s="854"/>
      <c r="EIW2" s="854"/>
      <c r="EIX2" s="854"/>
      <c r="EIY2" s="854"/>
      <c r="EIZ2" s="854"/>
      <c r="EJA2" s="854"/>
      <c r="EJB2" s="854"/>
      <c r="EJC2" s="854"/>
      <c r="EJD2" s="854"/>
      <c r="EJE2" s="854"/>
      <c r="EJF2" s="854"/>
      <c r="EJG2" s="854"/>
      <c r="EJH2" s="854"/>
      <c r="EJI2" s="854"/>
      <c r="EJJ2" s="854"/>
      <c r="EJK2" s="854"/>
      <c r="EJL2" s="854"/>
      <c r="EJM2" s="854"/>
      <c r="EJN2" s="854"/>
      <c r="EJO2" s="854"/>
      <c r="EJP2" s="854"/>
      <c r="EJQ2" s="854"/>
      <c r="EJR2" s="854"/>
      <c r="EJS2" s="854"/>
      <c r="EJT2" s="854"/>
      <c r="EJU2" s="854"/>
      <c r="EJV2" s="854"/>
      <c r="EJW2" s="854"/>
      <c r="EJX2" s="854"/>
      <c r="EJY2" s="854"/>
      <c r="EJZ2" s="854"/>
      <c r="EKA2" s="854"/>
      <c r="EKB2" s="854"/>
      <c r="EKC2" s="854"/>
      <c r="EKD2" s="854"/>
      <c r="EKE2" s="854"/>
      <c r="EKF2" s="854"/>
      <c r="EKG2" s="854"/>
      <c r="EKH2" s="854"/>
      <c r="EKI2" s="854"/>
      <c r="EKJ2" s="854"/>
      <c r="EKK2" s="854"/>
      <c r="EKL2" s="854"/>
      <c r="EKM2" s="854"/>
      <c r="EKN2" s="854"/>
      <c r="EKO2" s="854"/>
      <c r="EKP2" s="854"/>
      <c r="EKQ2" s="854"/>
      <c r="EKR2" s="854"/>
      <c r="EKS2" s="854"/>
      <c r="EKT2" s="854"/>
      <c r="EKU2" s="854"/>
      <c r="EKV2" s="854"/>
      <c r="EKW2" s="854"/>
      <c r="EKX2" s="854"/>
      <c r="EKY2" s="854"/>
      <c r="EKZ2" s="854"/>
      <c r="ELA2" s="854"/>
      <c r="ELB2" s="854"/>
      <c r="ELC2" s="854"/>
      <c r="ELD2" s="854"/>
      <c r="ELE2" s="854"/>
      <c r="ELF2" s="854"/>
      <c r="ELG2" s="854"/>
      <c r="ELH2" s="854"/>
      <c r="ELI2" s="854"/>
      <c r="ELJ2" s="854"/>
      <c r="ELK2" s="854"/>
      <c r="ELL2" s="854"/>
      <c r="ELM2" s="854"/>
      <c r="ELN2" s="854"/>
      <c r="ELO2" s="854"/>
      <c r="ELP2" s="854"/>
      <c r="ELQ2" s="854"/>
      <c r="ELR2" s="854"/>
      <c r="ELS2" s="854"/>
      <c r="ELT2" s="854"/>
      <c r="ELU2" s="854"/>
      <c r="ELV2" s="854"/>
      <c r="ELW2" s="854"/>
      <c r="ELX2" s="854"/>
      <c r="ELY2" s="854"/>
      <c r="ELZ2" s="854"/>
      <c r="EMA2" s="854"/>
      <c r="EMB2" s="854"/>
      <c r="EMC2" s="854"/>
      <c r="EMD2" s="854"/>
      <c r="EME2" s="854"/>
      <c r="EMF2" s="854"/>
      <c r="EMG2" s="854"/>
      <c r="EMH2" s="854"/>
      <c r="EMI2" s="854"/>
      <c r="EMJ2" s="854"/>
      <c r="EMK2" s="854"/>
      <c r="EML2" s="854"/>
      <c r="EMM2" s="854"/>
      <c r="EMN2" s="854"/>
      <c r="EMO2" s="854"/>
      <c r="EMP2" s="854"/>
      <c r="EMQ2" s="854"/>
      <c r="EMR2" s="854"/>
      <c r="EMS2" s="854"/>
      <c r="EMT2" s="854"/>
      <c r="EMU2" s="854"/>
      <c r="EMV2" s="854"/>
      <c r="EMW2" s="854"/>
      <c r="EMX2" s="854"/>
      <c r="EMY2" s="854"/>
      <c r="EMZ2" s="854"/>
      <c r="ENA2" s="854"/>
      <c r="ENB2" s="854"/>
      <c r="ENC2" s="854"/>
      <c r="END2" s="854"/>
      <c r="ENE2" s="854"/>
      <c r="ENF2" s="854"/>
      <c r="ENG2" s="854"/>
      <c r="ENH2" s="854"/>
      <c r="ENI2" s="854"/>
      <c r="ENJ2" s="854"/>
      <c r="ENK2" s="854"/>
      <c r="ENL2" s="854"/>
      <c r="ENM2" s="854"/>
      <c r="ENN2" s="854"/>
      <c r="ENO2" s="854"/>
      <c r="ENP2" s="854"/>
      <c r="ENQ2" s="854"/>
      <c r="ENR2" s="854"/>
      <c r="ENS2" s="854"/>
      <c r="ENT2" s="854"/>
      <c r="ENU2" s="854"/>
      <c r="ENV2" s="854"/>
      <c r="ENW2" s="854"/>
      <c r="ENX2" s="854"/>
      <c r="ENY2" s="854"/>
      <c r="ENZ2" s="854"/>
      <c r="EOA2" s="854"/>
      <c r="EOB2" s="854"/>
      <c r="EOC2" s="854"/>
      <c r="EOD2" s="854"/>
      <c r="EOE2" s="854"/>
      <c r="EOF2" s="854"/>
      <c r="EOG2" s="854"/>
      <c r="EOH2" s="854"/>
      <c r="EOI2" s="854"/>
      <c r="EOJ2" s="854"/>
      <c r="EOK2" s="854"/>
      <c r="EOL2" s="854"/>
      <c r="EOM2" s="854"/>
      <c r="EON2" s="854"/>
      <c r="EOO2" s="854"/>
      <c r="EOP2" s="854"/>
      <c r="EOQ2" s="854"/>
      <c r="EOR2" s="854"/>
      <c r="EOS2" s="854"/>
      <c r="EOT2" s="854"/>
      <c r="EOU2" s="854"/>
      <c r="EOV2" s="854"/>
      <c r="EOW2" s="854"/>
      <c r="EOX2" s="854"/>
      <c r="EOY2" s="854"/>
      <c r="EOZ2" s="854"/>
      <c r="EPA2" s="854"/>
      <c r="EPB2" s="854"/>
      <c r="EPC2" s="854"/>
      <c r="EPD2" s="854"/>
      <c r="EPE2" s="854"/>
      <c r="EPF2" s="854"/>
      <c r="EPG2" s="854"/>
      <c r="EPH2" s="854"/>
      <c r="EPI2" s="854"/>
      <c r="EPJ2" s="854"/>
      <c r="EPK2" s="854"/>
      <c r="EPL2" s="854"/>
      <c r="EPM2" s="854"/>
      <c r="EPN2" s="854"/>
      <c r="EPO2" s="854"/>
      <c r="EPP2" s="854"/>
      <c r="EPQ2" s="854"/>
      <c r="EPR2" s="854"/>
      <c r="EPS2" s="854"/>
      <c r="EPT2" s="854"/>
      <c r="EPU2" s="854"/>
      <c r="EPV2" s="854"/>
      <c r="EPW2" s="854"/>
      <c r="EPX2" s="854"/>
      <c r="EPY2" s="854"/>
      <c r="EPZ2" s="854"/>
      <c r="EQA2" s="854"/>
      <c r="EQB2" s="854"/>
      <c r="EQC2" s="854"/>
      <c r="EQD2" s="854"/>
      <c r="EQE2" s="854"/>
      <c r="EQF2" s="854"/>
      <c r="EQG2" s="854"/>
      <c r="EQH2" s="854"/>
      <c r="EQI2" s="854"/>
      <c r="EQJ2" s="854"/>
      <c r="EQK2" s="854"/>
      <c r="EQL2" s="854"/>
      <c r="EQM2" s="854"/>
      <c r="EQN2" s="854"/>
      <c r="EQO2" s="854"/>
      <c r="EQP2" s="854"/>
      <c r="EQQ2" s="854"/>
      <c r="EQR2" s="854"/>
      <c r="EQS2" s="854"/>
      <c r="EQT2" s="854"/>
      <c r="EQU2" s="854"/>
      <c r="EQV2" s="854"/>
      <c r="EQW2" s="854"/>
      <c r="EQX2" s="854"/>
      <c r="EQY2" s="854"/>
      <c r="EQZ2" s="854"/>
      <c r="ERA2" s="854"/>
      <c r="ERB2" s="854"/>
      <c r="ERC2" s="854"/>
      <c r="ERD2" s="854"/>
      <c r="ERE2" s="854"/>
      <c r="ERF2" s="854"/>
      <c r="ERG2" s="854"/>
      <c r="ERH2" s="854"/>
      <c r="ERI2" s="854"/>
      <c r="ERJ2" s="854"/>
      <c r="ERK2" s="854"/>
      <c r="ERL2" s="854"/>
      <c r="ERM2" s="854"/>
      <c r="ERN2" s="854"/>
      <c r="ERO2" s="854"/>
      <c r="ERP2" s="854"/>
      <c r="ERQ2" s="854"/>
      <c r="ERR2" s="854"/>
      <c r="ERS2" s="854"/>
      <c r="ERT2" s="854"/>
      <c r="ERU2" s="854"/>
      <c r="ERV2" s="854"/>
      <c r="ERW2" s="854"/>
      <c r="ERX2" s="854"/>
      <c r="ERY2" s="854"/>
      <c r="ERZ2" s="854"/>
      <c r="ESA2" s="854"/>
      <c r="ESB2" s="854"/>
      <c r="ESC2" s="854"/>
      <c r="ESD2" s="854"/>
      <c r="ESE2" s="854"/>
      <c r="ESF2" s="854"/>
      <c r="ESG2" s="854"/>
      <c r="ESH2" s="854"/>
      <c r="ESI2" s="854"/>
      <c r="ESJ2" s="854"/>
      <c r="ESK2" s="854"/>
      <c r="ESL2" s="854"/>
      <c r="ESM2" s="854"/>
      <c r="ESN2" s="854"/>
      <c r="ESO2" s="854"/>
      <c r="ESP2" s="854"/>
      <c r="ESQ2" s="854"/>
      <c r="ESR2" s="854"/>
      <c r="ESS2" s="854"/>
      <c r="EST2" s="854"/>
      <c r="ESU2" s="854"/>
      <c r="ESV2" s="854"/>
      <c r="ESW2" s="854"/>
      <c r="ESX2" s="854"/>
      <c r="ESY2" s="854"/>
      <c r="ESZ2" s="854"/>
      <c r="ETA2" s="854"/>
      <c r="ETB2" s="854"/>
      <c r="ETC2" s="854"/>
      <c r="ETD2" s="854"/>
      <c r="ETE2" s="854"/>
      <c r="ETF2" s="854"/>
      <c r="ETG2" s="854"/>
      <c r="ETH2" s="854"/>
      <c r="ETI2" s="854"/>
      <c r="ETJ2" s="854"/>
      <c r="ETK2" s="854"/>
      <c r="ETL2" s="854"/>
      <c r="ETM2" s="854"/>
      <c r="ETN2" s="854"/>
      <c r="ETO2" s="854"/>
      <c r="ETP2" s="854"/>
      <c r="ETQ2" s="854"/>
      <c r="ETR2" s="854"/>
      <c r="ETS2" s="854"/>
      <c r="ETT2" s="854"/>
      <c r="ETU2" s="854"/>
      <c r="ETV2" s="854"/>
      <c r="ETW2" s="854"/>
      <c r="ETX2" s="854"/>
      <c r="ETY2" s="854"/>
      <c r="ETZ2" s="854"/>
      <c r="EUA2" s="854"/>
      <c r="EUB2" s="854"/>
      <c r="EUC2" s="854"/>
      <c r="EUD2" s="854"/>
      <c r="EUE2" s="854"/>
      <c r="EUF2" s="854"/>
      <c r="EUG2" s="854"/>
      <c r="EUH2" s="854"/>
      <c r="EUI2" s="854"/>
      <c r="EUJ2" s="854"/>
      <c r="EUK2" s="854"/>
      <c r="EUL2" s="854"/>
      <c r="EUM2" s="854"/>
      <c r="EUN2" s="854"/>
      <c r="EUO2" s="854"/>
      <c r="EUP2" s="854"/>
      <c r="EUQ2" s="854"/>
      <c r="EUR2" s="854"/>
      <c r="EUS2" s="854"/>
      <c r="EUT2" s="854"/>
      <c r="EUU2" s="854"/>
      <c r="EUV2" s="854"/>
      <c r="EUW2" s="854"/>
      <c r="EUX2" s="854"/>
      <c r="EUY2" s="854"/>
      <c r="EUZ2" s="854"/>
      <c r="EVA2" s="854"/>
      <c r="EVB2" s="854"/>
      <c r="EVC2" s="854"/>
      <c r="EVD2" s="854"/>
      <c r="EVE2" s="854"/>
      <c r="EVF2" s="854"/>
      <c r="EVG2" s="854"/>
      <c r="EVH2" s="854"/>
      <c r="EVI2" s="854"/>
      <c r="EVJ2" s="854"/>
      <c r="EVK2" s="854"/>
      <c r="EVL2" s="854"/>
      <c r="EVM2" s="854"/>
      <c r="EVN2" s="854"/>
      <c r="EVO2" s="854"/>
      <c r="EVP2" s="854"/>
      <c r="EVQ2" s="854"/>
      <c r="EVR2" s="854"/>
      <c r="EVS2" s="854"/>
      <c r="EVT2" s="854"/>
      <c r="EVU2" s="854"/>
      <c r="EVV2" s="854"/>
      <c r="EVW2" s="854"/>
      <c r="EVX2" s="854"/>
      <c r="EVY2" s="854"/>
      <c r="EVZ2" s="854"/>
      <c r="EWA2" s="854"/>
      <c r="EWB2" s="854"/>
      <c r="EWC2" s="854"/>
      <c r="EWD2" s="854"/>
      <c r="EWE2" s="854"/>
      <c r="EWF2" s="854"/>
      <c r="EWG2" s="854"/>
      <c r="EWH2" s="854"/>
      <c r="EWI2" s="854"/>
      <c r="EWJ2" s="854"/>
      <c r="EWK2" s="854"/>
      <c r="EWL2" s="854"/>
      <c r="EWM2" s="854"/>
      <c r="EWN2" s="854"/>
      <c r="EWO2" s="854"/>
      <c r="EWP2" s="854"/>
      <c r="EWQ2" s="854"/>
      <c r="EWR2" s="854"/>
      <c r="EWS2" s="854"/>
      <c r="EWT2" s="854"/>
      <c r="EWU2" s="854"/>
      <c r="EWV2" s="854"/>
      <c r="EWW2" s="854"/>
      <c r="EWX2" s="854"/>
      <c r="EWY2" s="854"/>
      <c r="EWZ2" s="854"/>
      <c r="EXA2" s="854"/>
      <c r="EXB2" s="854"/>
      <c r="EXC2" s="854"/>
      <c r="EXD2" s="854"/>
      <c r="EXE2" s="854"/>
      <c r="EXF2" s="854"/>
      <c r="EXG2" s="854"/>
      <c r="EXH2" s="854"/>
      <c r="EXI2" s="854"/>
      <c r="EXJ2" s="854"/>
      <c r="EXK2" s="854"/>
      <c r="EXL2" s="854"/>
      <c r="EXM2" s="854"/>
      <c r="EXN2" s="854"/>
      <c r="EXO2" s="854"/>
      <c r="EXP2" s="854"/>
      <c r="EXQ2" s="854"/>
      <c r="EXR2" s="854"/>
      <c r="EXS2" s="854"/>
      <c r="EXT2" s="854"/>
      <c r="EXU2" s="854"/>
      <c r="EXV2" s="854"/>
      <c r="EXW2" s="854"/>
      <c r="EXX2" s="854"/>
      <c r="EXY2" s="854"/>
      <c r="EXZ2" s="854"/>
      <c r="EYA2" s="854"/>
      <c r="EYB2" s="854"/>
      <c r="EYC2" s="854"/>
      <c r="EYD2" s="854"/>
      <c r="EYE2" s="854"/>
      <c r="EYF2" s="854"/>
      <c r="EYG2" s="854"/>
      <c r="EYH2" s="854"/>
      <c r="EYI2" s="854"/>
      <c r="EYJ2" s="854"/>
      <c r="EYK2" s="854"/>
      <c r="EYL2" s="854"/>
      <c r="EYM2" s="854"/>
      <c r="EYN2" s="854"/>
      <c r="EYO2" s="854"/>
      <c r="EYP2" s="854"/>
      <c r="EYQ2" s="854"/>
      <c r="EYR2" s="854"/>
      <c r="EYS2" s="854"/>
      <c r="EYT2" s="854"/>
      <c r="EYU2" s="854"/>
      <c r="EYV2" s="854"/>
      <c r="EYW2" s="854"/>
      <c r="EYX2" s="854"/>
      <c r="EYY2" s="854"/>
      <c r="EYZ2" s="854"/>
      <c r="EZA2" s="854"/>
      <c r="EZB2" s="854"/>
      <c r="EZC2" s="854"/>
      <c r="EZD2" s="854"/>
      <c r="EZE2" s="854"/>
      <c r="EZF2" s="854"/>
      <c r="EZG2" s="854"/>
      <c r="EZH2" s="854"/>
      <c r="EZI2" s="854"/>
      <c r="EZJ2" s="854"/>
      <c r="EZK2" s="854"/>
      <c r="EZL2" s="854"/>
      <c r="EZM2" s="854"/>
      <c r="EZN2" s="854"/>
      <c r="EZO2" s="854"/>
      <c r="EZP2" s="854"/>
      <c r="EZQ2" s="854"/>
      <c r="EZR2" s="854"/>
      <c r="EZS2" s="854"/>
      <c r="EZT2" s="854"/>
      <c r="EZU2" s="854"/>
      <c r="EZV2" s="854"/>
      <c r="EZW2" s="854"/>
      <c r="EZX2" s="854"/>
      <c r="EZY2" s="854"/>
      <c r="EZZ2" s="854"/>
      <c r="FAA2" s="854"/>
      <c r="FAB2" s="854"/>
      <c r="FAC2" s="854"/>
      <c r="FAD2" s="854"/>
      <c r="FAE2" s="854"/>
      <c r="FAF2" s="854"/>
      <c r="FAG2" s="854"/>
      <c r="FAH2" s="854"/>
      <c r="FAI2" s="854"/>
      <c r="FAJ2" s="854"/>
      <c r="FAK2" s="854"/>
      <c r="FAL2" s="854"/>
      <c r="FAM2" s="854"/>
      <c r="FAN2" s="854"/>
      <c r="FAO2" s="854"/>
      <c r="FAP2" s="854"/>
      <c r="FAQ2" s="854"/>
      <c r="FAR2" s="854"/>
      <c r="FAS2" s="854"/>
      <c r="FAT2" s="854"/>
      <c r="FAU2" s="854"/>
      <c r="FAV2" s="854"/>
      <c r="FAW2" s="854"/>
      <c r="FAX2" s="854"/>
      <c r="FAY2" s="854"/>
      <c r="FAZ2" s="854"/>
      <c r="FBA2" s="854"/>
      <c r="FBB2" s="854"/>
      <c r="FBC2" s="854"/>
      <c r="FBD2" s="854"/>
      <c r="FBE2" s="854"/>
      <c r="FBF2" s="854"/>
      <c r="FBG2" s="854"/>
      <c r="FBH2" s="854"/>
      <c r="FBI2" s="854"/>
      <c r="FBJ2" s="854"/>
      <c r="FBK2" s="854"/>
      <c r="FBL2" s="854"/>
      <c r="FBM2" s="854"/>
      <c r="FBN2" s="854"/>
      <c r="FBO2" s="854"/>
      <c r="FBP2" s="854"/>
      <c r="FBQ2" s="854"/>
      <c r="FBR2" s="854"/>
      <c r="FBS2" s="854"/>
      <c r="FBT2" s="854"/>
      <c r="FBU2" s="854"/>
      <c r="FBV2" s="854"/>
      <c r="FBW2" s="854"/>
      <c r="FBX2" s="854"/>
      <c r="FBY2" s="854"/>
      <c r="FBZ2" s="854"/>
      <c r="FCA2" s="854"/>
      <c r="FCB2" s="854"/>
      <c r="FCC2" s="854"/>
      <c r="FCD2" s="854"/>
      <c r="FCE2" s="854"/>
      <c r="FCF2" s="854"/>
      <c r="FCG2" s="854"/>
      <c r="FCH2" s="854"/>
      <c r="FCI2" s="854"/>
      <c r="FCJ2" s="854"/>
      <c r="FCK2" s="854"/>
      <c r="FCL2" s="854"/>
      <c r="FCM2" s="854"/>
      <c r="FCN2" s="854"/>
      <c r="FCO2" s="854"/>
      <c r="FCP2" s="854"/>
      <c r="FCQ2" s="854"/>
      <c r="FCR2" s="854"/>
      <c r="FCS2" s="854"/>
      <c r="FCT2" s="854"/>
      <c r="FCU2" s="854"/>
      <c r="FCV2" s="854"/>
      <c r="FCW2" s="854"/>
      <c r="FCX2" s="854"/>
      <c r="FCY2" s="854"/>
      <c r="FCZ2" s="854"/>
      <c r="FDA2" s="854"/>
      <c r="FDB2" s="854"/>
      <c r="FDC2" s="854"/>
      <c r="FDD2" s="854"/>
      <c r="FDE2" s="854"/>
      <c r="FDF2" s="854"/>
      <c r="FDG2" s="854"/>
      <c r="FDH2" s="854"/>
      <c r="FDI2" s="854"/>
      <c r="FDJ2" s="854"/>
      <c r="FDK2" s="854"/>
      <c r="FDL2" s="854"/>
      <c r="FDM2" s="854"/>
      <c r="FDN2" s="854"/>
      <c r="FDO2" s="854"/>
      <c r="FDP2" s="854"/>
      <c r="FDQ2" s="854"/>
      <c r="FDR2" s="854"/>
      <c r="FDS2" s="854"/>
      <c r="FDT2" s="854"/>
      <c r="FDU2" s="854"/>
      <c r="FDV2" s="854"/>
      <c r="FDW2" s="854"/>
      <c r="FDX2" s="854"/>
      <c r="FDY2" s="854"/>
      <c r="FDZ2" s="854"/>
      <c r="FEA2" s="854"/>
      <c r="FEB2" s="854"/>
      <c r="FEC2" s="854"/>
      <c r="FED2" s="854"/>
      <c r="FEE2" s="854"/>
      <c r="FEF2" s="854"/>
      <c r="FEG2" s="854"/>
      <c r="FEH2" s="854"/>
      <c r="FEI2" s="854"/>
      <c r="FEJ2" s="854"/>
      <c r="FEK2" s="854"/>
      <c r="FEL2" s="854"/>
      <c r="FEM2" s="854"/>
      <c r="FEN2" s="854"/>
      <c r="FEO2" s="854"/>
      <c r="FEP2" s="854"/>
      <c r="FEQ2" s="854"/>
      <c r="FER2" s="854"/>
      <c r="FES2" s="854"/>
      <c r="FET2" s="854"/>
      <c r="FEU2" s="854"/>
      <c r="FEV2" s="854"/>
      <c r="FEW2" s="854"/>
      <c r="FEX2" s="854"/>
      <c r="FEY2" s="854"/>
      <c r="FEZ2" s="854"/>
      <c r="FFA2" s="854"/>
      <c r="FFB2" s="854"/>
      <c r="FFC2" s="854"/>
      <c r="FFD2" s="854"/>
      <c r="FFE2" s="854"/>
      <c r="FFF2" s="854"/>
      <c r="FFG2" s="854"/>
      <c r="FFH2" s="854"/>
      <c r="FFI2" s="854"/>
      <c r="FFJ2" s="854"/>
      <c r="FFK2" s="854"/>
      <c r="FFL2" s="854"/>
      <c r="FFM2" s="854"/>
      <c r="FFN2" s="854"/>
      <c r="FFO2" s="854"/>
      <c r="FFP2" s="854"/>
      <c r="FFQ2" s="854"/>
      <c r="FFR2" s="854"/>
      <c r="FFS2" s="854"/>
      <c r="FFT2" s="854"/>
      <c r="FFU2" s="854"/>
      <c r="FFV2" s="854"/>
      <c r="FFW2" s="854"/>
      <c r="FFX2" s="854"/>
      <c r="FFY2" s="854"/>
      <c r="FFZ2" s="854"/>
      <c r="FGA2" s="854"/>
      <c r="FGB2" s="854"/>
      <c r="FGC2" s="854"/>
      <c r="FGD2" s="854"/>
      <c r="FGE2" s="854"/>
      <c r="FGF2" s="854"/>
      <c r="FGG2" s="854"/>
      <c r="FGH2" s="854"/>
      <c r="FGI2" s="854"/>
      <c r="FGJ2" s="854"/>
      <c r="FGK2" s="854"/>
      <c r="FGL2" s="854"/>
      <c r="FGM2" s="854"/>
      <c r="FGN2" s="854"/>
      <c r="FGO2" s="854"/>
      <c r="FGP2" s="854"/>
      <c r="FGQ2" s="854"/>
      <c r="FGR2" s="854"/>
      <c r="FGS2" s="854"/>
      <c r="FGT2" s="854"/>
      <c r="FGU2" s="854"/>
      <c r="FGV2" s="854"/>
      <c r="FGW2" s="854"/>
      <c r="FGX2" s="854"/>
      <c r="FGY2" s="854"/>
      <c r="FGZ2" s="854"/>
      <c r="FHA2" s="854"/>
      <c r="FHB2" s="854"/>
      <c r="FHC2" s="854"/>
      <c r="FHD2" s="854"/>
      <c r="FHE2" s="854"/>
      <c r="FHF2" s="854"/>
      <c r="FHG2" s="854"/>
      <c r="FHH2" s="854"/>
      <c r="FHI2" s="854"/>
      <c r="FHJ2" s="854"/>
      <c r="FHK2" s="854"/>
      <c r="FHL2" s="854"/>
      <c r="FHM2" s="854"/>
      <c r="FHN2" s="854"/>
      <c r="FHO2" s="854"/>
      <c r="FHP2" s="854"/>
      <c r="FHQ2" s="854"/>
      <c r="FHR2" s="854"/>
      <c r="FHS2" s="854"/>
      <c r="FHT2" s="854"/>
      <c r="FHU2" s="854"/>
      <c r="FHV2" s="854"/>
      <c r="FHW2" s="854"/>
      <c r="FHX2" s="854"/>
      <c r="FHY2" s="854"/>
      <c r="FHZ2" s="854"/>
      <c r="FIA2" s="854"/>
      <c r="FIB2" s="854"/>
      <c r="FIC2" s="854"/>
      <c r="FID2" s="854"/>
      <c r="FIE2" s="854"/>
      <c r="FIF2" s="854"/>
      <c r="FIG2" s="854"/>
      <c r="FIH2" s="854"/>
      <c r="FII2" s="854"/>
      <c r="FIJ2" s="854"/>
      <c r="FIK2" s="854"/>
      <c r="FIL2" s="854"/>
      <c r="FIM2" s="854"/>
      <c r="FIN2" s="854"/>
      <c r="FIO2" s="854"/>
      <c r="FIP2" s="854"/>
      <c r="FIQ2" s="854"/>
      <c r="FIR2" s="854"/>
      <c r="FIS2" s="854"/>
      <c r="FIT2" s="854"/>
      <c r="FIU2" s="854"/>
      <c r="FIV2" s="854"/>
      <c r="FIW2" s="854"/>
      <c r="FIX2" s="854"/>
      <c r="FIY2" s="854"/>
      <c r="FIZ2" s="854"/>
      <c r="FJA2" s="854"/>
      <c r="FJB2" s="854"/>
      <c r="FJC2" s="854"/>
      <c r="FJD2" s="854"/>
      <c r="FJE2" s="854"/>
      <c r="FJF2" s="854"/>
      <c r="FJG2" s="854"/>
      <c r="FJH2" s="854"/>
      <c r="FJI2" s="854"/>
      <c r="FJJ2" s="854"/>
      <c r="FJK2" s="854"/>
      <c r="FJL2" s="854"/>
      <c r="FJM2" s="854"/>
      <c r="FJN2" s="854"/>
      <c r="FJO2" s="854"/>
      <c r="FJP2" s="854"/>
      <c r="FJQ2" s="854"/>
      <c r="FJR2" s="854"/>
      <c r="FJS2" s="854"/>
      <c r="FJT2" s="854"/>
      <c r="FJU2" s="854"/>
      <c r="FJV2" s="854"/>
      <c r="FJW2" s="854"/>
      <c r="FJX2" s="854"/>
      <c r="FJY2" s="854"/>
      <c r="FJZ2" s="854"/>
      <c r="FKA2" s="854"/>
      <c r="FKB2" s="854"/>
      <c r="FKC2" s="854"/>
      <c r="FKD2" s="854"/>
      <c r="FKE2" s="854"/>
      <c r="FKF2" s="854"/>
      <c r="FKG2" s="854"/>
      <c r="FKH2" s="854"/>
      <c r="FKI2" s="854"/>
      <c r="FKJ2" s="854"/>
      <c r="FKK2" s="854"/>
      <c r="FKL2" s="854"/>
      <c r="FKM2" s="854"/>
      <c r="FKN2" s="854"/>
      <c r="FKO2" s="854"/>
      <c r="FKP2" s="854"/>
      <c r="FKQ2" s="854"/>
      <c r="FKR2" s="854"/>
      <c r="FKS2" s="854"/>
      <c r="FKT2" s="854"/>
      <c r="FKU2" s="854"/>
      <c r="FKV2" s="854"/>
      <c r="FKW2" s="854"/>
      <c r="FKX2" s="854"/>
      <c r="FKY2" s="854"/>
      <c r="FKZ2" s="854"/>
      <c r="FLA2" s="854"/>
      <c r="FLB2" s="854"/>
      <c r="FLC2" s="854"/>
      <c r="FLD2" s="854"/>
      <c r="FLE2" s="854"/>
      <c r="FLF2" s="854"/>
      <c r="FLG2" s="854"/>
      <c r="FLH2" s="854"/>
      <c r="FLI2" s="854"/>
      <c r="FLJ2" s="854"/>
      <c r="FLK2" s="854"/>
      <c r="FLL2" s="854"/>
      <c r="FLM2" s="854"/>
      <c r="FLN2" s="854"/>
      <c r="FLO2" s="854"/>
      <c r="FLP2" s="854"/>
      <c r="FLQ2" s="854"/>
      <c r="FLR2" s="854"/>
      <c r="FLS2" s="854"/>
      <c r="FLT2" s="854"/>
      <c r="FLU2" s="854"/>
      <c r="FLV2" s="854"/>
      <c r="FLW2" s="854"/>
      <c r="FLX2" s="854"/>
      <c r="FLY2" s="854"/>
      <c r="FLZ2" s="854"/>
      <c r="FMA2" s="854"/>
      <c r="FMB2" s="854"/>
      <c r="FMC2" s="854"/>
      <c r="FMD2" s="854"/>
      <c r="FME2" s="854"/>
      <c r="FMF2" s="854"/>
      <c r="FMG2" s="854"/>
      <c r="FMH2" s="854"/>
      <c r="FMI2" s="854"/>
      <c r="FMJ2" s="854"/>
      <c r="FMK2" s="854"/>
      <c r="FML2" s="854"/>
      <c r="FMM2" s="854"/>
      <c r="FMN2" s="854"/>
      <c r="FMO2" s="854"/>
      <c r="FMP2" s="854"/>
      <c r="FMQ2" s="854"/>
      <c r="FMR2" s="854"/>
      <c r="FMS2" s="854"/>
      <c r="FMT2" s="854"/>
      <c r="FMU2" s="854"/>
      <c r="FMV2" s="854"/>
      <c r="FMW2" s="854"/>
      <c r="FMX2" s="854"/>
      <c r="FMY2" s="854"/>
      <c r="FMZ2" s="854"/>
      <c r="FNA2" s="854"/>
      <c r="FNB2" s="854"/>
      <c r="FNC2" s="854"/>
      <c r="FND2" s="854"/>
      <c r="FNE2" s="854"/>
      <c r="FNF2" s="854"/>
      <c r="FNG2" s="854"/>
      <c r="FNH2" s="854"/>
      <c r="FNI2" s="854"/>
      <c r="FNJ2" s="854"/>
      <c r="FNK2" s="854"/>
      <c r="FNL2" s="854"/>
      <c r="FNM2" s="854"/>
      <c r="FNN2" s="854"/>
      <c r="FNO2" s="854"/>
      <c r="FNP2" s="854"/>
      <c r="FNQ2" s="854"/>
      <c r="FNR2" s="854"/>
      <c r="FNS2" s="854"/>
      <c r="FNT2" s="854"/>
      <c r="FNU2" s="854"/>
      <c r="FNV2" s="854"/>
      <c r="FNW2" s="854"/>
      <c r="FNX2" s="854"/>
      <c r="FNY2" s="854"/>
      <c r="FNZ2" s="854"/>
      <c r="FOA2" s="854"/>
      <c r="FOB2" s="854"/>
      <c r="FOC2" s="854"/>
      <c r="FOD2" s="854"/>
      <c r="FOE2" s="854"/>
      <c r="FOF2" s="854"/>
      <c r="FOG2" s="854"/>
      <c r="FOH2" s="854"/>
      <c r="FOI2" s="854"/>
      <c r="FOJ2" s="854"/>
      <c r="FOK2" s="854"/>
      <c r="FOL2" s="854"/>
      <c r="FOM2" s="854"/>
      <c r="FON2" s="854"/>
      <c r="FOO2" s="854"/>
      <c r="FOP2" s="854"/>
      <c r="FOQ2" s="854"/>
      <c r="FOR2" s="854"/>
      <c r="FOS2" s="854"/>
      <c r="FOT2" s="854"/>
      <c r="FOU2" s="854"/>
      <c r="FOV2" s="854"/>
      <c r="FOW2" s="854"/>
      <c r="FOX2" s="854"/>
      <c r="FOY2" s="854"/>
      <c r="FOZ2" s="854"/>
      <c r="FPA2" s="854"/>
      <c r="FPB2" s="854"/>
      <c r="FPC2" s="854"/>
      <c r="FPD2" s="854"/>
      <c r="FPE2" s="854"/>
      <c r="FPF2" s="854"/>
      <c r="FPG2" s="854"/>
      <c r="FPH2" s="854"/>
      <c r="FPI2" s="854"/>
      <c r="FPJ2" s="854"/>
      <c r="FPK2" s="854"/>
      <c r="FPL2" s="854"/>
      <c r="FPM2" s="854"/>
      <c r="FPN2" s="854"/>
      <c r="FPO2" s="854"/>
      <c r="FPP2" s="854"/>
      <c r="FPQ2" s="854"/>
      <c r="FPR2" s="854"/>
      <c r="FPS2" s="854"/>
      <c r="FPT2" s="854"/>
      <c r="FPU2" s="854"/>
      <c r="FPV2" s="854"/>
      <c r="FPW2" s="854"/>
      <c r="FPX2" s="854"/>
      <c r="FPY2" s="854"/>
      <c r="FPZ2" s="854"/>
      <c r="FQA2" s="854"/>
      <c r="FQB2" s="854"/>
      <c r="FQC2" s="854"/>
      <c r="FQD2" s="854"/>
      <c r="FQE2" s="854"/>
      <c r="FQF2" s="854"/>
      <c r="FQG2" s="854"/>
      <c r="FQH2" s="854"/>
      <c r="FQI2" s="854"/>
      <c r="FQJ2" s="854"/>
      <c r="FQK2" s="854"/>
      <c r="FQL2" s="854"/>
      <c r="FQM2" s="854"/>
      <c r="FQN2" s="854"/>
      <c r="FQO2" s="854"/>
      <c r="FQP2" s="854"/>
      <c r="FQQ2" s="854"/>
      <c r="FQR2" s="854"/>
      <c r="FQS2" s="854"/>
      <c r="FQT2" s="854"/>
      <c r="FQU2" s="854"/>
      <c r="FQV2" s="854"/>
      <c r="FQW2" s="854"/>
      <c r="FQX2" s="854"/>
      <c r="FQY2" s="854"/>
      <c r="FQZ2" s="854"/>
      <c r="FRA2" s="854"/>
      <c r="FRB2" s="854"/>
      <c r="FRC2" s="854"/>
      <c r="FRD2" s="854"/>
      <c r="FRE2" s="854"/>
      <c r="FRF2" s="854"/>
      <c r="FRG2" s="854"/>
      <c r="FRH2" s="854"/>
      <c r="FRI2" s="854"/>
      <c r="FRJ2" s="854"/>
      <c r="FRK2" s="854"/>
      <c r="FRL2" s="854"/>
      <c r="FRM2" s="854"/>
      <c r="FRN2" s="854"/>
      <c r="FRO2" s="854"/>
      <c r="FRP2" s="854"/>
      <c r="FRQ2" s="854"/>
      <c r="FRR2" s="854"/>
      <c r="FRS2" s="854"/>
      <c r="FRT2" s="854"/>
      <c r="FRU2" s="854"/>
      <c r="FRV2" s="854"/>
      <c r="FRW2" s="854"/>
      <c r="FRX2" s="854"/>
      <c r="FRY2" s="854"/>
      <c r="FRZ2" s="854"/>
      <c r="FSA2" s="854"/>
      <c r="FSB2" s="854"/>
      <c r="FSC2" s="854"/>
      <c r="FSD2" s="854"/>
      <c r="FSE2" s="854"/>
      <c r="FSF2" s="854"/>
      <c r="FSG2" s="854"/>
      <c r="FSH2" s="854"/>
      <c r="FSI2" s="854"/>
      <c r="FSJ2" s="854"/>
      <c r="FSK2" s="854"/>
      <c r="FSL2" s="854"/>
      <c r="FSM2" s="854"/>
      <c r="FSN2" s="854"/>
      <c r="FSO2" s="854"/>
      <c r="FSP2" s="854"/>
      <c r="FSQ2" s="854"/>
      <c r="FSR2" s="854"/>
      <c r="FSS2" s="854"/>
      <c r="FST2" s="854"/>
      <c r="FSU2" s="854"/>
      <c r="FSV2" s="854"/>
      <c r="FSW2" s="854"/>
      <c r="FSX2" s="854"/>
      <c r="FSY2" s="854"/>
      <c r="FSZ2" s="854"/>
      <c r="FTA2" s="854"/>
      <c r="FTB2" s="854"/>
      <c r="FTC2" s="854"/>
      <c r="FTD2" s="854"/>
      <c r="FTE2" s="854"/>
      <c r="FTF2" s="854"/>
      <c r="FTG2" s="854"/>
      <c r="FTH2" s="854"/>
      <c r="FTI2" s="854"/>
      <c r="FTJ2" s="854"/>
      <c r="FTK2" s="854"/>
      <c r="FTL2" s="854"/>
      <c r="FTM2" s="854"/>
      <c r="FTN2" s="854"/>
      <c r="FTO2" s="854"/>
      <c r="FTP2" s="854"/>
      <c r="FTQ2" s="854"/>
      <c r="FTR2" s="854"/>
      <c r="FTS2" s="854"/>
      <c r="FTT2" s="854"/>
      <c r="FTU2" s="854"/>
      <c r="FTV2" s="854"/>
      <c r="FTW2" s="854"/>
      <c r="FTX2" s="854"/>
      <c r="FTY2" s="854"/>
      <c r="FTZ2" s="854"/>
      <c r="FUA2" s="854"/>
      <c r="FUB2" s="854"/>
      <c r="FUC2" s="854"/>
      <c r="FUD2" s="854"/>
      <c r="FUE2" s="854"/>
      <c r="FUF2" s="854"/>
      <c r="FUG2" s="854"/>
      <c r="FUH2" s="854"/>
      <c r="FUI2" s="854"/>
      <c r="FUJ2" s="854"/>
      <c r="FUK2" s="854"/>
      <c r="FUL2" s="854"/>
      <c r="FUM2" s="854"/>
      <c r="FUN2" s="854"/>
      <c r="FUO2" s="854"/>
      <c r="FUP2" s="854"/>
      <c r="FUQ2" s="854"/>
      <c r="FUR2" s="854"/>
      <c r="FUS2" s="854"/>
      <c r="FUT2" s="854"/>
      <c r="FUU2" s="854"/>
      <c r="FUV2" s="854"/>
      <c r="FUW2" s="854"/>
      <c r="FUX2" s="854"/>
      <c r="FUY2" s="854"/>
      <c r="FUZ2" s="854"/>
      <c r="FVA2" s="854"/>
      <c r="FVB2" s="854"/>
      <c r="FVC2" s="854"/>
      <c r="FVD2" s="854"/>
      <c r="FVE2" s="854"/>
      <c r="FVF2" s="854"/>
      <c r="FVG2" s="854"/>
      <c r="FVH2" s="854"/>
      <c r="FVI2" s="854"/>
      <c r="FVJ2" s="854"/>
      <c r="FVK2" s="854"/>
      <c r="FVL2" s="854"/>
      <c r="FVM2" s="854"/>
      <c r="FVN2" s="854"/>
      <c r="FVO2" s="854"/>
      <c r="FVP2" s="854"/>
      <c r="FVQ2" s="854"/>
      <c r="FVR2" s="854"/>
      <c r="FVS2" s="854"/>
      <c r="FVT2" s="854"/>
      <c r="FVU2" s="854"/>
      <c r="FVV2" s="854"/>
      <c r="FVW2" s="854"/>
      <c r="FVX2" s="854"/>
      <c r="FVY2" s="854"/>
      <c r="FVZ2" s="854"/>
      <c r="FWA2" s="854"/>
      <c r="FWB2" s="854"/>
      <c r="FWC2" s="854"/>
      <c r="FWD2" s="854"/>
      <c r="FWE2" s="854"/>
      <c r="FWF2" s="854"/>
      <c r="FWG2" s="854"/>
      <c r="FWH2" s="854"/>
      <c r="FWI2" s="854"/>
      <c r="FWJ2" s="854"/>
      <c r="FWK2" s="854"/>
      <c r="FWL2" s="854"/>
      <c r="FWM2" s="854"/>
      <c r="FWN2" s="854"/>
      <c r="FWO2" s="854"/>
      <c r="FWP2" s="854"/>
      <c r="FWQ2" s="854"/>
      <c r="FWR2" s="854"/>
      <c r="FWS2" s="854"/>
      <c r="FWT2" s="854"/>
      <c r="FWU2" s="854"/>
      <c r="FWV2" s="854"/>
      <c r="FWW2" s="854"/>
      <c r="FWX2" s="854"/>
      <c r="FWY2" s="854"/>
      <c r="FWZ2" s="854"/>
      <c r="FXA2" s="854"/>
      <c r="FXB2" s="854"/>
      <c r="FXC2" s="854"/>
      <c r="FXD2" s="854"/>
      <c r="FXE2" s="854"/>
      <c r="FXF2" s="854"/>
      <c r="FXG2" s="854"/>
      <c r="FXH2" s="854"/>
      <c r="FXI2" s="854"/>
      <c r="FXJ2" s="854"/>
      <c r="FXK2" s="854"/>
      <c r="FXL2" s="854"/>
      <c r="FXM2" s="854"/>
      <c r="FXN2" s="854"/>
      <c r="FXO2" s="854"/>
      <c r="FXP2" s="854"/>
      <c r="FXQ2" s="854"/>
      <c r="FXR2" s="854"/>
      <c r="FXS2" s="854"/>
      <c r="FXT2" s="854"/>
      <c r="FXU2" s="854"/>
      <c r="FXV2" s="854"/>
      <c r="FXW2" s="854"/>
      <c r="FXX2" s="854"/>
      <c r="FXY2" s="854"/>
      <c r="FXZ2" s="854"/>
      <c r="FYA2" s="854"/>
      <c r="FYB2" s="854"/>
      <c r="FYC2" s="854"/>
      <c r="FYD2" s="854"/>
      <c r="FYE2" s="854"/>
      <c r="FYF2" s="854"/>
      <c r="FYG2" s="854"/>
      <c r="FYH2" s="854"/>
      <c r="FYI2" s="854"/>
      <c r="FYJ2" s="854"/>
      <c r="FYK2" s="854"/>
      <c r="FYL2" s="854"/>
      <c r="FYM2" s="854"/>
      <c r="FYN2" s="854"/>
      <c r="FYO2" s="854"/>
      <c r="FYP2" s="854"/>
      <c r="FYQ2" s="854"/>
      <c r="FYR2" s="854"/>
      <c r="FYS2" s="854"/>
      <c r="FYT2" s="854"/>
      <c r="FYU2" s="854"/>
      <c r="FYV2" s="854"/>
      <c r="FYW2" s="854"/>
      <c r="FYX2" s="854"/>
      <c r="FYY2" s="854"/>
      <c r="FYZ2" s="854"/>
      <c r="FZA2" s="854"/>
      <c r="FZB2" s="854"/>
      <c r="FZC2" s="854"/>
      <c r="FZD2" s="854"/>
      <c r="FZE2" s="854"/>
      <c r="FZF2" s="854"/>
      <c r="FZG2" s="854"/>
      <c r="FZH2" s="854"/>
      <c r="FZI2" s="854"/>
      <c r="FZJ2" s="854"/>
      <c r="FZK2" s="854"/>
      <c r="FZL2" s="854"/>
      <c r="FZM2" s="854"/>
      <c r="FZN2" s="854"/>
      <c r="FZO2" s="854"/>
      <c r="FZP2" s="854"/>
      <c r="FZQ2" s="854"/>
      <c r="FZR2" s="854"/>
      <c r="FZS2" s="854"/>
      <c r="FZT2" s="854"/>
      <c r="FZU2" s="854"/>
      <c r="FZV2" s="854"/>
      <c r="FZW2" s="854"/>
      <c r="FZX2" s="854"/>
      <c r="FZY2" s="854"/>
      <c r="FZZ2" s="854"/>
      <c r="GAA2" s="854"/>
      <c r="GAB2" s="854"/>
      <c r="GAC2" s="854"/>
      <c r="GAD2" s="854"/>
      <c r="GAE2" s="854"/>
      <c r="GAF2" s="854"/>
      <c r="GAG2" s="854"/>
      <c r="GAH2" s="854"/>
      <c r="GAI2" s="854"/>
      <c r="GAJ2" s="854"/>
      <c r="GAK2" s="854"/>
      <c r="GAL2" s="854"/>
      <c r="GAM2" s="854"/>
      <c r="GAN2" s="854"/>
      <c r="GAO2" s="854"/>
      <c r="GAP2" s="854"/>
      <c r="GAQ2" s="854"/>
      <c r="GAR2" s="854"/>
      <c r="GAS2" s="854"/>
      <c r="GAT2" s="854"/>
      <c r="GAU2" s="854"/>
      <c r="GAV2" s="854"/>
      <c r="GAW2" s="854"/>
      <c r="GAX2" s="854"/>
      <c r="GAY2" s="854"/>
      <c r="GAZ2" s="854"/>
      <c r="GBA2" s="854"/>
      <c r="GBB2" s="854"/>
      <c r="GBC2" s="854"/>
      <c r="GBD2" s="854"/>
      <c r="GBE2" s="854"/>
      <c r="GBF2" s="854"/>
      <c r="GBG2" s="854"/>
      <c r="GBH2" s="854"/>
      <c r="GBI2" s="854"/>
      <c r="GBJ2" s="854"/>
      <c r="GBK2" s="854"/>
      <c r="GBL2" s="854"/>
      <c r="GBM2" s="854"/>
      <c r="GBN2" s="854"/>
      <c r="GBO2" s="854"/>
      <c r="GBP2" s="854"/>
      <c r="GBQ2" s="854"/>
      <c r="GBR2" s="854"/>
      <c r="GBS2" s="854"/>
      <c r="GBT2" s="854"/>
      <c r="GBU2" s="854"/>
      <c r="GBV2" s="854"/>
      <c r="GBW2" s="854"/>
      <c r="GBX2" s="854"/>
      <c r="GBY2" s="854"/>
      <c r="GBZ2" s="854"/>
      <c r="GCA2" s="854"/>
      <c r="GCB2" s="854"/>
      <c r="GCC2" s="854"/>
      <c r="GCD2" s="854"/>
      <c r="GCE2" s="854"/>
      <c r="GCF2" s="854"/>
      <c r="GCG2" s="854"/>
      <c r="GCH2" s="854"/>
      <c r="GCI2" s="854"/>
      <c r="GCJ2" s="854"/>
      <c r="GCK2" s="854"/>
      <c r="GCL2" s="854"/>
      <c r="GCM2" s="854"/>
      <c r="GCN2" s="854"/>
      <c r="GCO2" s="854"/>
      <c r="GCP2" s="854"/>
      <c r="GCQ2" s="854"/>
      <c r="GCR2" s="854"/>
      <c r="GCS2" s="854"/>
      <c r="GCT2" s="854"/>
      <c r="GCU2" s="854"/>
      <c r="GCV2" s="854"/>
      <c r="GCW2" s="854"/>
      <c r="GCX2" s="854"/>
      <c r="GCY2" s="854"/>
      <c r="GCZ2" s="854"/>
      <c r="GDA2" s="854"/>
      <c r="GDB2" s="854"/>
      <c r="GDC2" s="854"/>
      <c r="GDD2" s="854"/>
      <c r="GDE2" s="854"/>
      <c r="GDF2" s="854"/>
      <c r="GDG2" s="854"/>
      <c r="GDH2" s="854"/>
      <c r="GDI2" s="854"/>
      <c r="GDJ2" s="854"/>
      <c r="GDK2" s="854"/>
      <c r="GDL2" s="854"/>
      <c r="GDM2" s="854"/>
      <c r="GDN2" s="854"/>
      <c r="GDO2" s="854"/>
      <c r="GDP2" s="854"/>
      <c r="GDQ2" s="854"/>
      <c r="GDR2" s="854"/>
      <c r="GDS2" s="854"/>
      <c r="GDT2" s="854"/>
      <c r="GDU2" s="854"/>
      <c r="GDV2" s="854"/>
      <c r="GDW2" s="854"/>
      <c r="GDX2" s="854"/>
      <c r="GDY2" s="854"/>
      <c r="GDZ2" s="854"/>
      <c r="GEA2" s="854"/>
      <c r="GEB2" s="854"/>
      <c r="GEC2" s="854"/>
      <c r="GED2" s="854"/>
      <c r="GEE2" s="854"/>
      <c r="GEF2" s="854"/>
      <c r="GEG2" s="854"/>
      <c r="GEH2" s="854"/>
      <c r="GEI2" s="854"/>
      <c r="GEJ2" s="854"/>
      <c r="GEK2" s="854"/>
      <c r="GEL2" s="854"/>
      <c r="GEM2" s="854"/>
      <c r="GEN2" s="854"/>
      <c r="GEO2" s="854"/>
      <c r="GEP2" s="854"/>
      <c r="GEQ2" s="854"/>
      <c r="GER2" s="854"/>
      <c r="GES2" s="854"/>
      <c r="GET2" s="854"/>
      <c r="GEU2" s="854"/>
      <c r="GEV2" s="854"/>
      <c r="GEW2" s="854"/>
      <c r="GEX2" s="854"/>
      <c r="GEY2" s="854"/>
      <c r="GEZ2" s="854"/>
      <c r="GFA2" s="854"/>
      <c r="GFB2" s="854"/>
      <c r="GFC2" s="854"/>
      <c r="GFD2" s="854"/>
      <c r="GFE2" s="854"/>
      <c r="GFF2" s="854"/>
      <c r="GFG2" s="854"/>
      <c r="GFH2" s="854"/>
      <c r="GFI2" s="854"/>
      <c r="GFJ2" s="854"/>
      <c r="GFK2" s="854"/>
      <c r="GFL2" s="854"/>
      <c r="GFM2" s="854"/>
      <c r="GFN2" s="854"/>
      <c r="GFO2" s="854"/>
      <c r="GFP2" s="854"/>
      <c r="GFQ2" s="854"/>
      <c r="GFR2" s="854"/>
      <c r="GFS2" s="854"/>
      <c r="GFT2" s="854"/>
      <c r="GFU2" s="854"/>
      <c r="GFV2" s="854"/>
      <c r="GFW2" s="854"/>
      <c r="GFX2" s="854"/>
      <c r="GFY2" s="854"/>
      <c r="GFZ2" s="854"/>
      <c r="GGA2" s="854"/>
      <c r="GGB2" s="854"/>
      <c r="GGC2" s="854"/>
      <c r="GGD2" s="854"/>
      <c r="GGE2" s="854"/>
      <c r="GGF2" s="854"/>
      <c r="GGG2" s="854"/>
      <c r="GGH2" s="854"/>
      <c r="GGI2" s="854"/>
      <c r="GGJ2" s="854"/>
      <c r="GGK2" s="854"/>
      <c r="GGL2" s="854"/>
      <c r="GGM2" s="854"/>
      <c r="GGN2" s="854"/>
      <c r="GGO2" s="854"/>
      <c r="GGP2" s="854"/>
      <c r="GGQ2" s="854"/>
      <c r="GGR2" s="854"/>
      <c r="GGS2" s="854"/>
      <c r="GGT2" s="854"/>
      <c r="GGU2" s="854"/>
      <c r="GGV2" s="854"/>
      <c r="GGW2" s="854"/>
      <c r="GGX2" s="854"/>
      <c r="GGY2" s="854"/>
      <c r="GGZ2" s="854"/>
      <c r="GHA2" s="854"/>
      <c r="GHB2" s="854"/>
      <c r="GHC2" s="854"/>
      <c r="GHD2" s="854"/>
      <c r="GHE2" s="854"/>
      <c r="GHF2" s="854"/>
      <c r="GHG2" s="854"/>
      <c r="GHH2" s="854"/>
      <c r="GHI2" s="854"/>
      <c r="GHJ2" s="854"/>
      <c r="GHK2" s="854"/>
      <c r="GHL2" s="854"/>
      <c r="GHM2" s="854"/>
      <c r="GHN2" s="854"/>
      <c r="GHO2" s="854"/>
      <c r="GHP2" s="854"/>
      <c r="GHQ2" s="854"/>
      <c r="GHR2" s="854"/>
      <c r="GHS2" s="854"/>
      <c r="GHT2" s="854"/>
      <c r="GHU2" s="854"/>
      <c r="GHV2" s="854"/>
      <c r="GHW2" s="854"/>
      <c r="GHX2" s="854"/>
      <c r="GHY2" s="854"/>
      <c r="GHZ2" s="854"/>
      <c r="GIA2" s="854"/>
      <c r="GIB2" s="854"/>
      <c r="GIC2" s="854"/>
      <c r="GID2" s="854"/>
      <c r="GIE2" s="854"/>
      <c r="GIF2" s="854"/>
      <c r="GIG2" s="854"/>
      <c r="GIH2" s="854"/>
      <c r="GII2" s="854"/>
      <c r="GIJ2" s="854"/>
      <c r="GIK2" s="854"/>
      <c r="GIL2" s="854"/>
      <c r="GIM2" s="854"/>
      <c r="GIN2" s="854"/>
      <c r="GIO2" s="854"/>
      <c r="GIP2" s="854"/>
      <c r="GIQ2" s="854"/>
      <c r="GIR2" s="854"/>
      <c r="GIS2" s="854"/>
      <c r="GIT2" s="854"/>
      <c r="GIU2" s="854"/>
      <c r="GIV2" s="854"/>
      <c r="GIW2" s="854"/>
      <c r="GIX2" s="854"/>
      <c r="GIY2" s="854"/>
      <c r="GIZ2" s="854"/>
      <c r="GJA2" s="854"/>
      <c r="GJB2" s="854"/>
      <c r="GJC2" s="854"/>
      <c r="GJD2" s="854"/>
      <c r="GJE2" s="854"/>
      <c r="GJF2" s="854"/>
      <c r="GJG2" s="854"/>
      <c r="GJH2" s="854"/>
      <c r="GJI2" s="854"/>
      <c r="GJJ2" s="854"/>
      <c r="GJK2" s="854"/>
      <c r="GJL2" s="854"/>
      <c r="GJM2" s="854"/>
      <c r="GJN2" s="854"/>
      <c r="GJO2" s="854"/>
      <c r="GJP2" s="854"/>
      <c r="GJQ2" s="854"/>
      <c r="GJR2" s="854"/>
      <c r="GJS2" s="854"/>
      <c r="GJT2" s="854"/>
      <c r="GJU2" s="854"/>
      <c r="GJV2" s="854"/>
      <c r="GJW2" s="854"/>
      <c r="GJX2" s="854"/>
      <c r="GJY2" s="854"/>
      <c r="GJZ2" s="854"/>
      <c r="GKA2" s="854"/>
      <c r="GKB2" s="854"/>
      <c r="GKC2" s="854"/>
      <c r="GKD2" s="854"/>
      <c r="GKE2" s="854"/>
      <c r="GKF2" s="854"/>
      <c r="GKG2" s="854"/>
      <c r="GKH2" s="854"/>
      <c r="GKI2" s="854"/>
      <c r="GKJ2" s="854"/>
      <c r="GKK2" s="854"/>
      <c r="GKL2" s="854"/>
      <c r="GKM2" s="854"/>
      <c r="GKN2" s="854"/>
      <c r="GKO2" s="854"/>
      <c r="GKP2" s="854"/>
      <c r="GKQ2" s="854"/>
      <c r="GKR2" s="854"/>
      <c r="GKS2" s="854"/>
      <c r="GKT2" s="854"/>
      <c r="GKU2" s="854"/>
      <c r="GKV2" s="854"/>
      <c r="GKW2" s="854"/>
      <c r="GKX2" s="854"/>
      <c r="GKY2" s="854"/>
      <c r="GKZ2" s="854"/>
      <c r="GLA2" s="854"/>
      <c r="GLB2" s="854"/>
      <c r="GLC2" s="854"/>
      <c r="GLD2" s="854"/>
      <c r="GLE2" s="854"/>
      <c r="GLF2" s="854"/>
      <c r="GLG2" s="854"/>
      <c r="GLH2" s="854"/>
      <c r="GLI2" s="854"/>
      <c r="GLJ2" s="854"/>
      <c r="GLK2" s="854"/>
      <c r="GLL2" s="854"/>
      <c r="GLM2" s="854"/>
      <c r="GLN2" s="854"/>
      <c r="GLO2" s="854"/>
      <c r="GLP2" s="854"/>
      <c r="GLQ2" s="854"/>
      <c r="GLR2" s="854"/>
      <c r="GLS2" s="854"/>
      <c r="GLT2" s="854"/>
      <c r="GLU2" s="854"/>
      <c r="GLV2" s="854"/>
      <c r="GLW2" s="854"/>
      <c r="GLX2" s="854"/>
      <c r="GLY2" s="854"/>
      <c r="GLZ2" s="854"/>
      <c r="GMA2" s="854"/>
      <c r="GMB2" s="854"/>
      <c r="GMC2" s="854"/>
      <c r="GMD2" s="854"/>
      <c r="GME2" s="854"/>
      <c r="GMF2" s="854"/>
      <c r="GMG2" s="854"/>
      <c r="GMH2" s="854"/>
      <c r="GMI2" s="854"/>
      <c r="GMJ2" s="854"/>
      <c r="GMK2" s="854"/>
      <c r="GML2" s="854"/>
      <c r="GMM2" s="854"/>
      <c r="GMN2" s="854"/>
      <c r="GMO2" s="854"/>
      <c r="GMP2" s="854"/>
      <c r="GMQ2" s="854"/>
      <c r="GMR2" s="854"/>
      <c r="GMS2" s="854"/>
      <c r="GMT2" s="854"/>
      <c r="GMU2" s="854"/>
      <c r="GMV2" s="854"/>
      <c r="GMW2" s="854"/>
      <c r="GMX2" s="854"/>
      <c r="GMY2" s="854"/>
      <c r="GMZ2" s="854"/>
      <c r="GNA2" s="854"/>
      <c r="GNB2" s="854"/>
      <c r="GNC2" s="854"/>
      <c r="GND2" s="854"/>
      <c r="GNE2" s="854"/>
      <c r="GNF2" s="854"/>
      <c r="GNG2" s="854"/>
      <c r="GNH2" s="854"/>
      <c r="GNI2" s="854"/>
      <c r="GNJ2" s="854"/>
      <c r="GNK2" s="854"/>
      <c r="GNL2" s="854"/>
      <c r="GNM2" s="854"/>
      <c r="GNN2" s="854"/>
      <c r="GNO2" s="854"/>
      <c r="GNP2" s="854"/>
      <c r="GNQ2" s="854"/>
      <c r="GNR2" s="854"/>
      <c r="GNS2" s="854"/>
      <c r="GNT2" s="854"/>
      <c r="GNU2" s="854"/>
      <c r="GNV2" s="854"/>
      <c r="GNW2" s="854"/>
      <c r="GNX2" s="854"/>
      <c r="GNY2" s="854"/>
      <c r="GNZ2" s="854"/>
      <c r="GOA2" s="854"/>
      <c r="GOB2" s="854"/>
      <c r="GOC2" s="854"/>
      <c r="GOD2" s="854"/>
      <c r="GOE2" s="854"/>
      <c r="GOF2" s="854"/>
      <c r="GOG2" s="854"/>
      <c r="GOH2" s="854"/>
      <c r="GOI2" s="854"/>
      <c r="GOJ2" s="854"/>
      <c r="GOK2" s="854"/>
      <c r="GOL2" s="854"/>
      <c r="GOM2" s="854"/>
      <c r="GON2" s="854"/>
      <c r="GOO2" s="854"/>
      <c r="GOP2" s="854"/>
      <c r="GOQ2" s="854"/>
      <c r="GOR2" s="854"/>
      <c r="GOS2" s="854"/>
      <c r="GOT2" s="854"/>
      <c r="GOU2" s="854"/>
      <c r="GOV2" s="854"/>
      <c r="GOW2" s="854"/>
      <c r="GOX2" s="854"/>
      <c r="GOY2" s="854"/>
      <c r="GOZ2" s="854"/>
      <c r="GPA2" s="854"/>
      <c r="GPB2" s="854"/>
      <c r="GPC2" s="854"/>
      <c r="GPD2" s="854"/>
      <c r="GPE2" s="854"/>
      <c r="GPF2" s="854"/>
      <c r="GPG2" s="854"/>
      <c r="GPH2" s="854"/>
      <c r="GPI2" s="854"/>
      <c r="GPJ2" s="854"/>
      <c r="GPK2" s="854"/>
      <c r="GPL2" s="854"/>
      <c r="GPM2" s="854"/>
      <c r="GPN2" s="854"/>
      <c r="GPO2" s="854"/>
      <c r="GPP2" s="854"/>
      <c r="GPQ2" s="854"/>
      <c r="GPR2" s="854"/>
      <c r="GPS2" s="854"/>
      <c r="GPT2" s="854"/>
      <c r="GPU2" s="854"/>
      <c r="GPV2" s="854"/>
      <c r="GPW2" s="854"/>
      <c r="GPX2" s="854"/>
      <c r="GPY2" s="854"/>
      <c r="GPZ2" s="854"/>
      <c r="GQA2" s="854"/>
      <c r="GQB2" s="854"/>
      <c r="GQC2" s="854"/>
      <c r="GQD2" s="854"/>
      <c r="GQE2" s="854"/>
      <c r="GQF2" s="854"/>
      <c r="GQG2" s="854"/>
      <c r="GQH2" s="854"/>
      <c r="GQI2" s="854"/>
      <c r="GQJ2" s="854"/>
      <c r="GQK2" s="854"/>
      <c r="GQL2" s="854"/>
      <c r="GQM2" s="854"/>
      <c r="GQN2" s="854"/>
      <c r="GQO2" s="854"/>
      <c r="GQP2" s="854"/>
      <c r="GQQ2" s="854"/>
      <c r="GQR2" s="854"/>
      <c r="GQS2" s="854"/>
      <c r="GQT2" s="854"/>
      <c r="GQU2" s="854"/>
      <c r="GQV2" s="854"/>
      <c r="GQW2" s="854"/>
      <c r="GQX2" s="854"/>
      <c r="GQY2" s="854"/>
      <c r="GQZ2" s="854"/>
      <c r="GRA2" s="854"/>
      <c r="GRB2" s="854"/>
      <c r="GRC2" s="854"/>
      <c r="GRD2" s="854"/>
      <c r="GRE2" s="854"/>
      <c r="GRF2" s="854"/>
      <c r="GRG2" s="854"/>
      <c r="GRH2" s="854"/>
      <c r="GRI2" s="854"/>
      <c r="GRJ2" s="854"/>
      <c r="GRK2" s="854"/>
      <c r="GRL2" s="854"/>
      <c r="GRM2" s="854"/>
      <c r="GRN2" s="854"/>
      <c r="GRO2" s="854"/>
      <c r="GRP2" s="854"/>
      <c r="GRQ2" s="854"/>
      <c r="GRR2" s="854"/>
      <c r="GRS2" s="854"/>
      <c r="GRT2" s="854"/>
      <c r="GRU2" s="854"/>
      <c r="GRV2" s="854"/>
      <c r="GRW2" s="854"/>
      <c r="GRX2" s="854"/>
      <c r="GRY2" s="854"/>
      <c r="GRZ2" s="854"/>
      <c r="GSA2" s="854"/>
      <c r="GSB2" s="854"/>
      <c r="GSC2" s="854"/>
      <c r="GSD2" s="854"/>
      <c r="GSE2" s="854"/>
      <c r="GSF2" s="854"/>
      <c r="GSG2" s="854"/>
      <c r="GSH2" s="854"/>
      <c r="GSI2" s="854"/>
      <c r="GSJ2" s="854"/>
      <c r="GSK2" s="854"/>
      <c r="GSL2" s="854"/>
      <c r="GSM2" s="854"/>
      <c r="GSN2" s="854"/>
      <c r="GSO2" s="854"/>
      <c r="GSP2" s="854"/>
      <c r="GSQ2" s="854"/>
      <c r="GSR2" s="854"/>
      <c r="GSS2" s="854"/>
      <c r="GST2" s="854"/>
      <c r="GSU2" s="854"/>
      <c r="GSV2" s="854"/>
      <c r="GSW2" s="854"/>
      <c r="GSX2" s="854"/>
      <c r="GSY2" s="854"/>
      <c r="GSZ2" s="854"/>
      <c r="GTA2" s="854"/>
      <c r="GTB2" s="854"/>
      <c r="GTC2" s="854"/>
      <c r="GTD2" s="854"/>
      <c r="GTE2" s="854"/>
      <c r="GTF2" s="854"/>
      <c r="GTG2" s="854"/>
      <c r="GTH2" s="854"/>
      <c r="GTI2" s="854"/>
      <c r="GTJ2" s="854"/>
      <c r="GTK2" s="854"/>
      <c r="GTL2" s="854"/>
      <c r="GTM2" s="854"/>
      <c r="GTN2" s="854"/>
      <c r="GTO2" s="854"/>
      <c r="GTP2" s="854"/>
      <c r="GTQ2" s="854"/>
      <c r="GTR2" s="854"/>
      <c r="GTS2" s="854"/>
      <c r="GTT2" s="854"/>
      <c r="GTU2" s="854"/>
      <c r="GTV2" s="854"/>
      <c r="GTW2" s="854"/>
      <c r="GTX2" s="854"/>
      <c r="GTY2" s="854"/>
      <c r="GTZ2" s="854"/>
      <c r="GUA2" s="854"/>
      <c r="GUB2" s="854"/>
      <c r="GUC2" s="854"/>
      <c r="GUD2" s="854"/>
      <c r="GUE2" s="854"/>
      <c r="GUF2" s="854"/>
      <c r="GUG2" s="854"/>
      <c r="GUH2" s="854"/>
      <c r="GUI2" s="854"/>
      <c r="GUJ2" s="854"/>
      <c r="GUK2" s="854"/>
      <c r="GUL2" s="854"/>
      <c r="GUM2" s="854"/>
      <c r="GUN2" s="854"/>
      <c r="GUO2" s="854"/>
      <c r="GUP2" s="854"/>
      <c r="GUQ2" s="854"/>
      <c r="GUR2" s="854"/>
      <c r="GUS2" s="854"/>
      <c r="GUT2" s="854"/>
      <c r="GUU2" s="854"/>
      <c r="GUV2" s="854"/>
      <c r="GUW2" s="854"/>
      <c r="GUX2" s="854"/>
      <c r="GUY2" s="854"/>
      <c r="GUZ2" s="854"/>
      <c r="GVA2" s="854"/>
      <c r="GVB2" s="854"/>
      <c r="GVC2" s="854"/>
      <c r="GVD2" s="854"/>
      <c r="GVE2" s="854"/>
      <c r="GVF2" s="854"/>
      <c r="GVG2" s="854"/>
      <c r="GVH2" s="854"/>
      <c r="GVI2" s="854"/>
      <c r="GVJ2" s="854"/>
      <c r="GVK2" s="854"/>
      <c r="GVL2" s="854"/>
      <c r="GVM2" s="854"/>
      <c r="GVN2" s="854"/>
      <c r="GVO2" s="854"/>
      <c r="GVP2" s="854"/>
      <c r="GVQ2" s="854"/>
      <c r="GVR2" s="854"/>
      <c r="GVS2" s="854"/>
      <c r="GVT2" s="854"/>
      <c r="GVU2" s="854"/>
      <c r="GVV2" s="854"/>
      <c r="GVW2" s="854"/>
      <c r="GVX2" s="854"/>
      <c r="GVY2" s="854"/>
      <c r="GVZ2" s="854"/>
      <c r="GWA2" s="854"/>
      <c r="GWB2" s="854"/>
      <c r="GWC2" s="854"/>
      <c r="GWD2" s="854"/>
      <c r="GWE2" s="854"/>
      <c r="GWF2" s="854"/>
      <c r="GWG2" s="854"/>
      <c r="GWH2" s="854"/>
      <c r="GWI2" s="854"/>
      <c r="GWJ2" s="854"/>
      <c r="GWK2" s="854"/>
      <c r="GWL2" s="854"/>
      <c r="GWM2" s="854"/>
      <c r="GWN2" s="854"/>
      <c r="GWO2" s="854"/>
      <c r="GWP2" s="854"/>
      <c r="GWQ2" s="854"/>
      <c r="GWR2" s="854"/>
      <c r="GWS2" s="854"/>
      <c r="GWT2" s="854"/>
      <c r="GWU2" s="854"/>
      <c r="GWV2" s="854"/>
      <c r="GWW2" s="854"/>
      <c r="GWX2" s="854"/>
      <c r="GWY2" s="854"/>
      <c r="GWZ2" s="854"/>
      <c r="GXA2" s="854"/>
      <c r="GXB2" s="854"/>
      <c r="GXC2" s="854"/>
      <c r="GXD2" s="854"/>
      <c r="GXE2" s="854"/>
      <c r="GXF2" s="854"/>
      <c r="GXG2" s="854"/>
      <c r="GXH2" s="854"/>
      <c r="GXI2" s="854"/>
      <c r="GXJ2" s="854"/>
      <c r="GXK2" s="854"/>
      <c r="GXL2" s="854"/>
      <c r="GXM2" s="854"/>
      <c r="GXN2" s="854"/>
      <c r="GXO2" s="854"/>
      <c r="GXP2" s="854"/>
      <c r="GXQ2" s="854"/>
      <c r="GXR2" s="854"/>
      <c r="GXS2" s="854"/>
      <c r="GXT2" s="854"/>
      <c r="GXU2" s="854"/>
      <c r="GXV2" s="854"/>
      <c r="GXW2" s="854"/>
      <c r="GXX2" s="854"/>
      <c r="GXY2" s="854"/>
      <c r="GXZ2" s="854"/>
      <c r="GYA2" s="854"/>
      <c r="GYB2" s="854"/>
      <c r="GYC2" s="854"/>
      <c r="GYD2" s="854"/>
      <c r="GYE2" s="854"/>
      <c r="GYF2" s="854"/>
      <c r="GYG2" s="854"/>
      <c r="GYH2" s="854"/>
      <c r="GYI2" s="854"/>
      <c r="GYJ2" s="854"/>
      <c r="GYK2" s="854"/>
      <c r="GYL2" s="854"/>
      <c r="GYM2" s="854"/>
      <c r="GYN2" s="854"/>
      <c r="GYO2" s="854"/>
      <c r="GYP2" s="854"/>
      <c r="GYQ2" s="854"/>
      <c r="GYR2" s="854"/>
      <c r="GYS2" s="854"/>
      <c r="GYT2" s="854"/>
      <c r="GYU2" s="854"/>
      <c r="GYV2" s="854"/>
      <c r="GYW2" s="854"/>
      <c r="GYX2" s="854"/>
      <c r="GYY2" s="854"/>
      <c r="GYZ2" s="854"/>
      <c r="GZA2" s="854"/>
      <c r="GZB2" s="854"/>
      <c r="GZC2" s="854"/>
      <c r="GZD2" s="854"/>
      <c r="GZE2" s="854"/>
      <c r="GZF2" s="854"/>
      <c r="GZG2" s="854"/>
      <c r="GZH2" s="854"/>
      <c r="GZI2" s="854"/>
      <c r="GZJ2" s="854"/>
      <c r="GZK2" s="854"/>
      <c r="GZL2" s="854"/>
      <c r="GZM2" s="854"/>
      <c r="GZN2" s="854"/>
      <c r="GZO2" s="854"/>
      <c r="GZP2" s="854"/>
      <c r="GZQ2" s="854"/>
      <c r="GZR2" s="854"/>
      <c r="GZS2" s="854"/>
      <c r="GZT2" s="854"/>
      <c r="GZU2" s="854"/>
      <c r="GZV2" s="854"/>
      <c r="GZW2" s="854"/>
      <c r="GZX2" s="854"/>
      <c r="GZY2" s="854"/>
      <c r="GZZ2" s="854"/>
      <c r="HAA2" s="854"/>
      <c r="HAB2" s="854"/>
      <c r="HAC2" s="854"/>
      <c r="HAD2" s="854"/>
      <c r="HAE2" s="854"/>
      <c r="HAF2" s="854"/>
      <c r="HAG2" s="854"/>
      <c r="HAH2" s="854"/>
      <c r="HAI2" s="854"/>
      <c r="HAJ2" s="854"/>
      <c r="HAK2" s="854"/>
      <c r="HAL2" s="854"/>
      <c r="HAM2" s="854"/>
      <c r="HAN2" s="854"/>
      <c r="HAO2" s="854"/>
      <c r="HAP2" s="854"/>
      <c r="HAQ2" s="854"/>
      <c r="HAR2" s="854"/>
      <c r="HAS2" s="854"/>
      <c r="HAT2" s="854"/>
      <c r="HAU2" s="854"/>
      <c r="HAV2" s="854"/>
      <c r="HAW2" s="854"/>
      <c r="HAX2" s="854"/>
      <c r="HAY2" s="854"/>
      <c r="HAZ2" s="854"/>
      <c r="HBA2" s="854"/>
      <c r="HBB2" s="854"/>
      <c r="HBC2" s="854"/>
      <c r="HBD2" s="854"/>
      <c r="HBE2" s="854"/>
      <c r="HBF2" s="854"/>
      <c r="HBG2" s="854"/>
      <c r="HBH2" s="854"/>
      <c r="HBI2" s="854"/>
      <c r="HBJ2" s="854"/>
      <c r="HBK2" s="854"/>
      <c r="HBL2" s="854"/>
      <c r="HBM2" s="854"/>
      <c r="HBN2" s="854"/>
      <c r="HBO2" s="854"/>
      <c r="HBP2" s="854"/>
      <c r="HBQ2" s="854"/>
      <c r="HBR2" s="854"/>
      <c r="HBS2" s="854"/>
      <c r="HBT2" s="854"/>
      <c r="HBU2" s="854"/>
      <c r="HBV2" s="854"/>
      <c r="HBW2" s="854"/>
      <c r="HBX2" s="854"/>
      <c r="HBY2" s="854"/>
      <c r="HBZ2" s="854"/>
      <c r="HCA2" s="854"/>
      <c r="HCB2" s="854"/>
      <c r="HCC2" s="854"/>
      <c r="HCD2" s="854"/>
      <c r="HCE2" s="854"/>
      <c r="HCF2" s="854"/>
      <c r="HCG2" s="854"/>
      <c r="HCH2" s="854"/>
      <c r="HCI2" s="854"/>
      <c r="HCJ2" s="854"/>
      <c r="HCK2" s="854"/>
      <c r="HCL2" s="854"/>
      <c r="HCM2" s="854"/>
      <c r="HCN2" s="854"/>
      <c r="HCO2" s="854"/>
      <c r="HCP2" s="854"/>
      <c r="HCQ2" s="854"/>
      <c r="HCR2" s="854"/>
      <c r="HCS2" s="854"/>
      <c r="HCT2" s="854"/>
      <c r="HCU2" s="854"/>
      <c r="HCV2" s="854"/>
      <c r="HCW2" s="854"/>
      <c r="HCX2" s="854"/>
      <c r="HCY2" s="854"/>
      <c r="HCZ2" s="854"/>
      <c r="HDA2" s="854"/>
      <c r="HDB2" s="854"/>
      <c r="HDC2" s="854"/>
      <c r="HDD2" s="854"/>
      <c r="HDE2" s="854"/>
      <c r="HDF2" s="854"/>
      <c r="HDG2" s="854"/>
      <c r="HDH2" s="854"/>
      <c r="HDI2" s="854"/>
      <c r="HDJ2" s="854"/>
      <c r="HDK2" s="854"/>
      <c r="HDL2" s="854"/>
      <c r="HDM2" s="854"/>
      <c r="HDN2" s="854"/>
      <c r="HDO2" s="854"/>
      <c r="HDP2" s="854"/>
      <c r="HDQ2" s="854"/>
      <c r="HDR2" s="854"/>
      <c r="HDS2" s="854"/>
      <c r="HDT2" s="854"/>
      <c r="HDU2" s="854"/>
      <c r="HDV2" s="854"/>
      <c r="HDW2" s="854"/>
      <c r="HDX2" s="854"/>
      <c r="HDY2" s="854"/>
      <c r="HDZ2" s="854"/>
      <c r="HEA2" s="854"/>
      <c r="HEB2" s="854"/>
      <c r="HEC2" s="854"/>
      <c r="HED2" s="854"/>
      <c r="HEE2" s="854"/>
      <c r="HEF2" s="854"/>
      <c r="HEG2" s="854"/>
      <c r="HEH2" s="854"/>
      <c r="HEI2" s="854"/>
      <c r="HEJ2" s="854"/>
      <c r="HEK2" s="854"/>
      <c r="HEL2" s="854"/>
      <c r="HEM2" s="854"/>
      <c r="HEN2" s="854"/>
      <c r="HEO2" s="854"/>
      <c r="HEP2" s="854"/>
      <c r="HEQ2" s="854"/>
      <c r="HER2" s="854"/>
      <c r="HES2" s="854"/>
      <c r="HET2" s="854"/>
      <c r="HEU2" s="854"/>
      <c r="HEV2" s="854"/>
      <c r="HEW2" s="854"/>
      <c r="HEX2" s="854"/>
      <c r="HEY2" s="854"/>
      <c r="HEZ2" s="854"/>
      <c r="HFA2" s="854"/>
      <c r="HFB2" s="854"/>
      <c r="HFC2" s="854"/>
      <c r="HFD2" s="854"/>
      <c r="HFE2" s="854"/>
      <c r="HFF2" s="854"/>
      <c r="HFG2" s="854"/>
      <c r="HFH2" s="854"/>
      <c r="HFI2" s="854"/>
      <c r="HFJ2" s="854"/>
      <c r="HFK2" s="854"/>
      <c r="HFL2" s="854"/>
      <c r="HFM2" s="854"/>
      <c r="HFN2" s="854"/>
      <c r="HFO2" s="854"/>
      <c r="HFP2" s="854"/>
      <c r="HFQ2" s="854"/>
      <c r="HFR2" s="854"/>
      <c r="HFS2" s="854"/>
      <c r="HFT2" s="854"/>
      <c r="HFU2" s="854"/>
      <c r="HFV2" s="854"/>
      <c r="HFW2" s="854"/>
      <c r="HFX2" s="854"/>
      <c r="HFY2" s="854"/>
      <c r="HFZ2" s="854"/>
      <c r="HGA2" s="854"/>
      <c r="HGB2" s="854"/>
      <c r="HGC2" s="854"/>
      <c r="HGD2" s="854"/>
      <c r="HGE2" s="854"/>
      <c r="HGF2" s="854"/>
      <c r="HGG2" s="854"/>
      <c r="HGH2" s="854"/>
      <c r="HGI2" s="854"/>
      <c r="HGJ2" s="854"/>
      <c r="HGK2" s="854"/>
      <c r="HGL2" s="854"/>
      <c r="HGM2" s="854"/>
      <c r="HGN2" s="854"/>
      <c r="HGO2" s="854"/>
      <c r="HGP2" s="854"/>
      <c r="HGQ2" s="854"/>
      <c r="HGR2" s="854"/>
      <c r="HGS2" s="854"/>
      <c r="HGT2" s="854"/>
      <c r="HGU2" s="854"/>
      <c r="HGV2" s="854"/>
      <c r="HGW2" s="854"/>
      <c r="HGX2" s="854"/>
      <c r="HGY2" s="854"/>
      <c r="HGZ2" s="854"/>
      <c r="HHA2" s="854"/>
      <c r="HHB2" s="854"/>
      <c r="HHC2" s="854"/>
      <c r="HHD2" s="854"/>
      <c r="HHE2" s="854"/>
      <c r="HHF2" s="854"/>
      <c r="HHG2" s="854"/>
      <c r="HHH2" s="854"/>
      <c r="HHI2" s="854"/>
      <c r="HHJ2" s="854"/>
      <c r="HHK2" s="854"/>
      <c r="HHL2" s="854"/>
      <c r="HHM2" s="854"/>
      <c r="HHN2" s="854"/>
      <c r="HHO2" s="854"/>
      <c r="HHP2" s="854"/>
      <c r="HHQ2" s="854"/>
      <c r="HHR2" s="854"/>
      <c r="HHS2" s="854"/>
      <c r="HHT2" s="854"/>
      <c r="HHU2" s="854"/>
      <c r="HHV2" s="854"/>
      <c r="HHW2" s="854"/>
      <c r="HHX2" s="854"/>
      <c r="HHY2" s="854"/>
      <c r="HHZ2" s="854"/>
      <c r="HIA2" s="854"/>
      <c r="HIB2" s="854"/>
      <c r="HIC2" s="854"/>
      <c r="HID2" s="854"/>
      <c r="HIE2" s="854"/>
      <c r="HIF2" s="854"/>
      <c r="HIG2" s="854"/>
      <c r="HIH2" s="854"/>
      <c r="HII2" s="854"/>
      <c r="HIJ2" s="854"/>
      <c r="HIK2" s="854"/>
      <c r="HIL2" s="854"/>
      <c r="HIM2" s="854"/>
      <c r="HIN2" s="854"/>
      <c r="HIO2" s="854"/>
      <c r="HIP2" s="854"/>
      <c r="HIQ2" s="854"/>
      <c r="HIR2" s="854"/>
      <c r="HIS2" s="854"/>
      <c r="HIT2" s="854"/>
      <c r="HIU2" s="854"/>
      <c r="HIV2" s="854"/>
      <c r="HIW2" s="854"/>
      <c r="HIX2" s="854"/>
      <c r="HIY2" s="854"/>
      <c r="HIZ2" s="854"/>
      <c r="HJA2" s="854"/>
      <c r="HJB2" s="854"/>
      <c r="HJC2" s="854"/>
      <c r="HJD2" s="854"/>
      <c r="HJE2" s="854"/>
      <c r="HJF2" s="854"/>
      <c r="HJG2" s="854"/>
      <c r="HJH2" s="854"/>
      <c r="HJI2" s="854"/>
      <c r="HJJ2" s="854"/>
      <c r="HJK2" s="854"/>
      <c r="HJL2" s="854"/>
      <c r="HJM2" s="854"/>
      <c r="HJN2" s="854"/>
      <c r="HJO2" s="854"/>
      <c r="HJP2" s="854"/>
      <c r="HJQ2" s="854"/>
      <c r="HJR2" s="854"/>
      <c r="HJS2" s="854"/>
      <c r="HJT2" s="854"/>
      <c r="HJU2" s="854"/>
      <c r="HJV2" s="854"/>
      <c r="HJW2" s="854"/>
      <c r="HJX2" s="854"/>
      <c r="HJY2" s="854"/>
      <c r="HJZ2" s="854"/>
      <c r="HKA2" s="854"/>
      <c r="HKB2" s="854"/>
      <c r="HKC2" s="854"/>
      <c r="HKD2" s="854"/>
      <c r="HKE2" s="854"/>
      <c r="HKF2" s="854"/>
      <c r="HKG2" s="854"/>
      <c r="HKH2" s="854"/>
      <c r="HKI2" s="854"/>
      <c r="HKJ2" s="854"/>
      <c r="HKK2" s="854"/>
      <c r="HKL2" s="854"/>
      <c r="HKM2" s="854"/>
      <c r="HKN2" s="854"/>
      <c r="HKO2" s="854"/>
      <c r="HKP2" s="854"/>
      <c r="HKQ2" s="854"/>
      <c r="HKR2" s="854"/>
      <c r="HKS2" s="854"/>
      <c r="HKT2" s="854"/>
      <c r="HKU2" s="854"/>
      <c r="HKV2" s="854"/>
      <c r="HKW2" s="854"/>
      <c r="HKX2" s="854"/>
      <c r="HKY2" s="854"/>
      <c r="HKZ2" s="854"/>
      <c r="HLA2" s="854"/>
      <c r="HLB2" s="854"/>
      <c r="HLC2" s="854"/>
      <c r="HLD2" s="854"/>
      <c r="HLE2" s="854"/>
      <c r="HLF2" s="854"/>
      <c r="HLG2" s="854"/>
      <c r="HLH2" s="854"/>
      <c r="HLI2" s="854"/>
      <c r="HLJ2" s="854"/>
      <c r="HLK2" s="854"/>
      <c r="HLL2" s="854"/>
      <c r="HLM2" s="854"/>
      <c r="HLN2" s="854"/>
      <c r="HLO2" s="854"/>
      <c r="HLP2" s="854"/>
      <c r="HLQ2" s="854"/>
      <c r="HLR2" s="854"/>
      <c r="HLS2" s="854"/>
      <c r="HLT2" s="854"/>
      <c r="HLU2" s="854"/>
      <c r="HLV2" s="854"/>
      <c r="HLW2" s="854"/>
      <c r="HLX2" s="854"/>
      <c r="HLY2" s="854"/>
      <c r="HLZ2" s="854"/>
      <c r="HMA2" s="854"/>
      <c r="HMB2" s="854"/>
      <c r="HMC2" s="854"/>
      <c r="HMD2" s="854"/>
      <c r="HME2" s="854"/>
      <c r="HMF2" s="854"/>
      <c r="HMG2" s="854"/>
      <c r="HMH2" s="854"/>
      <c r="HMI2" s="854"/>
      <c r="HMJ2" s="854"/>
      <c r="HMK2" s="854"/>
      <c r="HML2" s="854"/>
      <c r="HMM2" s="854"/>
      <c r="HMN2" s="854"/>
      <c r="HMO2" s="854"/>
      <c r="HMP2" s="854"/>
      <c r="HMQ2" s="854"/>
      <c r="HMR2" s="854"/>
      <c r="HMS2" s="854"/>
      <c r="HMT2" s="854"/>
      <c r="HMU2" s="854"/>
      <c r="HMV2" s="854"/>
      <c r="HMW2" s="854"/>
      <c r="HMX2" s="854"/>
      <c r="HMY2" s="854"/>
      <c r="HMZ2" s="854"/>
      <c r="HNA2" s="854"/>
      <c r="HNB2" s="854"/>
      <c r="HNC2" s="854"/>
      <c r="HND2" s="854"/>
      <c r="HNE2" s="854"/>
      <c r="HNF2" s="854"/>
      <c r="HNG2" s="854"/>
      <c r="HNH2" s="854"/>
      <c r="HNI2" s="854"/>
      <c r="HNJ2" s="854"/>
      <c r="HNK2" s="854"/>
      <c r="HNL2" s="854"/>
      <c r="HNM2" s="854"/>
      <c r="HNN2" s="854"/>
      <c r="HNO2" s="854"/>
      <c r="HNP2" s="854"/>
      <c r="HNQ2" s="854"/>
      <c r="HNR2" s="854"/>
      <c r="HNS2" s="854"/>
      <c r="HNT2" s="854"/>
      <c r="HNU2" s="854"/>
      <c r="HNV2" s="854"/>
      <c r="HNW2" s="854"/>
      <c r="HNX2" s="854"/>
      <c r="HNY2" s="854"/>
      <c r="HNZ2" s="854"/>
      <c r="HOA2" s="854"/>
      <c r="HOB2" s="854"/>
      <c r="HOC2" s="854"/>
      <c r="HOD2" s="854"/>
      <c r="HOE2" s="854"/>
      <c r="HOF2" s="854"/>
      <c r="HOG2" s="854"/>
      <c r="HOH2" s="854"/>
      <c r="HOI2" s="854"/>
      <c r="HOJ2" s="854"/>
      <c r="HOK2" s="854"/>
      <c r="HOL2" s="854"/>
      <c r="HOM2" s="854"/>
      <c r="HON2" s="854"/>
      <c r="HOO2" s="854"/>
      <c r="HOP2" s="854"/>
      <c r="HOQ2" s="854"/>
      <c r="HOR2" s="854"/>
      <c r="HOS2" s="854"/>
      <c r="HOT2" s="854"/>
      <c r="HOU2" s="854"/>
      <c r="HOV2" s="854"/>
      <c r="HOW2" s="854"/>
      <c r="HOX2" s="854"/>
      <c r="HOY2" s="854"/>
      <c r="HOZ2" s="854"/>
      <c r="HPA2" s="854"/>
      <c r="HPB2" s="854"/>
      <c r="HPC2" s="854"/>
      <c r="HPD2" s="854"/>
      <c r="HPE2" s="854"/>
      <c r="HPF2" s="854"/>
      <c r="HPG2" s="854"/>
      <c r="HPH2" s="854"/>
      <c r="HPI2" s="854"/>
      <c r="HPJ2" s="854"/>
      <c r="HPK2" s="854"/>
      <c r="HPL2" s="854"/>
      <c r="HPM2" s="854"/>
      <c r="HPN2" s="854"/>
      <c r="HPO2" s="854"/>
      <c r="HPP2" s="854"/>
      <c r="HPQ2" s="854"/>
      <c r="HPR2" s="854"/>
      <c r="HPS2" s="854"/>
      <c r="HPT2" s="854"/>
      <c r="HPU2" s="854"/>
      <c r="HPV2" s="854"/>
      <c r="HPW2" s="854"/>
      <c r="HPX2" s="854"/>
      <c r="HPY2" s="854"/>
      <c r="HPZ2" s="854"/>
      <c r="HQA2" s="854"/>
      <c r="HQB2" s="854"/>
      <c r="HQC2" s="854"/>
      <c r="HQD2" s="854"/>
      <c r="HQE2" s="854"/>
      <c r="HQF2" s="854"/>
      <c r="HQG2" s="854"/>
      <c r="HQH2" s="854"/>
      <c r="HQI2" s="854"/>
      <c r="HQJ2" s="854"/>
      <c r="HQK2" s="854"/>
      <c r="HQL2" s="854"/>
      <c r="HQM2" s="854"/>
      <c r="HQN2" s="854"/>
      <c r="HQO2" s="854"/>
      <c r="HQP2" s="854"/>
      <c r="HQQ2" s="854"/>
      <c r="HQR2" s="854"/>
      <c r="HQS2" s="854"/>
      <c r="HQT2" s="854"/>
      <c r="HQU2" s="854"/>
      <c r="HQV2" s="854"/>
      <c r="HQW2" s="854"/>
      <c r="HQX2" s="854"/>
      <c r="HQY2" s="854"/>
      <c r="HQZ2" s="854"/>
      <c r="HRA2" s="854"/>
      <c r="HRB2" s="854"/>
      <c r="HRC2" s="854"/>
      <c r="HRD2" s="854"/>
      <c r="HRE2" s="854"/>
      <c r="HRF2" s="854"/>
      <c r="HRG2" s="854"/>
      <c r="HRH2" s="854"/>
      <c r="HRI2" s="854"/>
      <c r="HRJ2" s="854"/>
      <c r="HRK2" s="854"/>
      <c r="HRL2" s="854"/>
      <c r="HRM2" s="854"/>
      <c r="HRN2" s="854"/>
      <c r="HRO2" s="854"/>
      <c r="HRP2" s="854"/>
      <c r="HRQ2" s="854"/>
      <c r="HRR2" s="854"/>
      <c r="HRS2" s="854"/>
      <c r="HRT2" s="854"/>
      <c r="HRU2" s="854"/>
      <c r="HRV2" s="854"/>
      <c r="HRW2" s="854"/>
      <c r="HRX2" s="854"/>
      <c r="HRY2" s="854"/>
      <c r="HRZ2" s="854"/>
      <c r="HSA2" s="854"/>
      <c r="HSB2" s="854"/>
      <c r="HSC2" s="854"/>
      <c r="HSD2" s="854"/>
      <c r="HSE2" s="854"/>
      <c r="HSF2" s="854"/>
      <c r="HSG2" s="854"/>
      <c r="HSH2" s="854"/>
      <c r="HSI2" s="854"/>
      <c r="HSJ2" s="854"/>
      <c r="HSK2" s="854"/>
      <c r="HSL2" s="854"/>
      <c r="HSM2" s="854"/>
      <c r="HSN2" s="854"/>
      <c r="HSO2" s="854"/>
      <c r="HSP2" s="854"/>
      <c r="HSQ2" s="854"/>
      <c r="HSR2" s="854"/>
      <c r="HSS2" s="854"/>
      <c r="HST2" s="854"/>
      <c r="HSU2" s="854"/>
      <c r="HSV2" s="854"/>
      <c r="HSW2" s="854"/>
      <c r="HSX2" s="854"/>
      <c r="HSY2" s="854"/>
      <c r="HSZ2" s="854"/>
      <c r="HTA2" s="854"/>
      <c r="HTB2" s="854"/>
      <c r="HTC2" s="854"/>
      <c r="HTD2" s="854"/>
      <c r="HTE2" s="854"/>
      <c r="HTF2" s="854"/>
      <c r="HTG2" s="854"/>
      <c r="HTH2" s="854"/>
      <c r="HTI2" s="854"/>
      <c r="HTJ2" s="854"/>
      <c r="HTK2" s="854"/>
      <c r="HTL2" s="854"/>
      <c r="HTM2" s="854"/>
      <c r="HTN2" s="854"/>
      <c r="HTO2" s="854"/>
      <c r="HTP2" s="854"/>
      <c r="HTQ2" s="854"/>
      <c r="HTR2" s="854"/>
      <c r="HTS2" s="854"/>
      <c r="HTT2" s="854"/>
      <c r="HTU2" s="854"/>
      <c r="HTV2" s="854"/>
      <c r="HTW2" s="854"/>
      <c r="HTX2" s="854"/>
      <c r="HTY2" s="854"/>
      <c r="HTZ2" s="854"/>
      <c r="HUA2" s="854"/>
      <c r="HUB2" s="854"/>
      <c r="HUC2" s="854"/>
      <c r="HUD2" s="854"/>
      <c r="HUE2" s="854"/>
      <c r="HUF2" s="854"/>
      <c r="HUG2" s="854"/>
      <c r="HUH2" s="854"/>
      <c r="HUI2" s="854"/>
      <c r="HUJ2" s="854"/>
      <c r="HUK2" s="854"/>
      <c r="HUL2" s="854"/>
      <c r="HUM2" s="854"/>
      <c r="HUN2" s="854"/>
      <c r="HUO2" s="854"/>
      <c r="HUP2" s="854"/>
      <c r="HUQ2" s="854"/>
      <c r="HUR2" s="854"/>
      <c r="HUS2" s="854"/>
      <c r="HUT2" s="854"/>
      <c r="HUU2" s="854"/>
      <c r="HUV2" s="854"/>
      <c r="HUW2" s="854"/>
      <c r="HUX2" s="854"/>
      <c r="HUY2" s="854"/>
      <c r="HUZ2" s="854"/>
      <c r="HVA2" s="854"/>
      <c r="HVB2" s="854"/>
      <c r="HVC2" s="854"/>
      <c r="HVD2" s="854"/>
      <c r="HVE2" s="854"/>
      <c r="HVF2" s="854"/>
      <c r="HVG2" s="854"/>
      <c r="HVH2" s="854"/>
      <c r="HVI2" s="854"/>
      <c r="HVJ2" s="854"/>
      <c r="HVK2" s="854"/>
      <c r="HVL2" s="854"/>
      <c r="HVM2" s="854"/>
      <c r="HVN2" s="854"/>
      <c r="HVO2" s="854"/>
      <c r="HVP2" s="854"/>
      <c r="HVQ2" s="854"/>
      <c r="HVR2" s="854"/>
      <c r="HVS2" s="854"/>
      <c r="HVT2" s="854"/>
      <c r="HVU2" s="854"/>
      <c r="HVV2" s="854"/>
      <c r="HVW2" s="854"/>
      <c r="HVX2" s="854"/>
      <c r="HVY2" s="854"/>
      <c r="HVZ2" s="854"/>
      <c r="HWA2" s="854"/>
      <c r="HWB2" s="854"/>
      <c r="HWC2" s="854"/>
      <c r="HWD2" s="854"/>
      <c r="HWE2" s="854"/>
      <c r="HWF2" s="854"/>
      <c r="HWG2" s="854"/>
      <c r="HWH2" s="854"/>
      <c r="HWI2" s="854"/>
      <c r="HWJ2" s="854"/>
      <c r="HWK2" s="854"/>
      <c r="HWL2" s="854"/>
      <c r="HWM2" s="854"/>
      <c r="HWN2" s="854"/>
      <c r="HWO2" s="854"/>
      <c r="HWP2" s="854"/>
      <c r="HWQ2" s="854"/>
      <c r="HWR2" s="854"/>
      <c r="HWS2" s="854"/>
      <c r="HWT2" s="854"/>
      <c r="HWU2" s="854"/>
      <c r="HWV2" s="854"/>
      <c r="HWW2" s="854"/>
      <c r="HWX2" s="854"/>
      <c r="HWY2" s="854"/>
      <c r="HWZ2" s="854"/>
      <c r="HXA2" s="854"/>
      <c r="HXB2" s="854"/>
      <c r="HXC2" s="854"/>
      <c r="HXD2" s="854"/>
      <c r="HXE2" s="854"/>
      <c r="HXF2" s="854"/>
      <c r="HXG2" s="854"/>
      <c r="HXH2" s="854"/>
      <c r="HXI2" s="854"/>
      <c r="HXJ2" s="854"/>
      <c r="HXK2" s="854"/>
      <c r="HXL2" s="854"/>
      <c r="HXM2" s="854"/>
      <c r="HXN2" s="854"/>
      <c r="HXO2" s="854"/>
      <c r="HXP2" s="854"/>
      <c r="HXQ2" s="854"/>
      <c r="HXR2" s="854"/>
      <c r="HXS2" s="854"/>
      <c r="HXT2" s="854"/>
      <c r="HXU2" s="854"/>
      <c r="HXV2" s="854"/>
      <c r="HXW2" s="854"/>
      <c r="HXX2" s="854"/>
      <c r="HXY2" s="854"/>
      <c r="HXZ2" s="854"/>
      <c r="HYA2" s="854"/>
      <c r="HYB2" s="854"/>
      <c r="HYC2" s="854"/>
      <c r="HYD2" s="854"/>
      <c r="HYE2" s="854"/>
      <c r="HYF2" s="854"/>
      <c r="HYG2" s="854"/>
      <c r="HYH2" s="854"/>
      <c r="HYI2" s="854"/>
      <c r="HYJ2" s="854"/>
      <c r="HYK2" s="854"/>
      <c r="HYL2" s="854"/>
      <c r="HYM2" s="854"/>
      <c r="HYN2" s="854"/>
      <c r="HYO2" s="854"/>
      <c r="HYP2" s="854"/>
      <c r="HYQ2" s="854"/>
      <c r="HYR2" s="854"/>
      <c r="HYS2" s="854"/>
      <c r="HYT2" s="854"/>
      <c r="HYU2" s="854"/>
      <c r="HYV2" s="854"/>
      <c r="HYW2" s="854"/>
      <c r="HYX2" s="854"/>
      <c r="HYY2" s="854"/>
      <c r="HYZ2" s="854"/>
      <c r="HZA2" s="854"/>
      <c r="HZB2" s="854"/>
      <c r="HZC2" s="854"/>
      <c r="HZD2" s="854"/>
      <c r="HZE2" s="854"/>
      <c r="HZF2" s="854"/>
      <c r="HZG2" s="854"/>
      <c r="HZH2" s="854"/>
      <c r="HZI2" s="854"/>
      <c r="HZJ2" s="854"/>
      <c r="HZK2" s="854"/>
      <c r="HZL2" s="854"/>
      <c r="HZM2" s="854"/>
      <c r="HZN2" s="854"/>
      <c r="HZO2" s="854"/>
      <c r="HZP2" s="854"/>
      <c r="HZQ2" s="854"/>
      <c r="HZR2" s="854"/>
      <c r="HZS2" s="854"/>
      <c r="HZT2" s="854"/>
      <c r="HZU2" s="854"/>
      <c r="HZV2" s="854"/>
      <c r="HZW2" s="854"/>
      <c r="HZX2" s="854"/>
      <c r="HZY2" s="854"/>
      <c r="HZZ2" s="854"/>
      <c r="IAA2" s="854"/>
      <c r="IAB2" s="854"/>
      <c r="IAC2" s="854"/>
      <c r="IAD2" s="854"/>
      <c r="IAE2" s="854"/>
      <c r="IAF2" s="854"/>
      <c r="IAG2" s="854"/>
      <c r="IAH2" s="854"/>
      <c r="IAI2" s="854"/>
      <c r="IAJ2" s="854"/>
      <c r="IAK2" s="854"/>
      <c r="IAL2" s="854"/>
      <c r="IAM2" s="854"/>
      <c r="IAN2" s="854"/>
      <c r="IAO2" s="854"/>
      <c r="IAP2" s="854"/>
      <c r="IAQ2" s="854"/>
      <c r="IAR2" s="854"/>
      <c r="IAS2" s="854"/>
      <c r="IAT2" s="854"/>
      <c r="IAU2" s="854"/>
      <c r="IAV2" s="854"/>
      <c r="IAW2" s="854"/>
      <c r="IAX2" s="854"/>
      <c r="IAY2" s="854"/>
      <c r="IAZ2" s="854"/>
      <c r="IBA2" s="854"/>
      <c r="IBB2" s="854"/>
      <c r="IBC2" s="854"/>
      <c r="IBD2" s="854"/>
      <c r="IBE2" s="854"/>
      <c r="IBF2" s="854"/>
      <c r="IBG2" s="854"/>
      <c r="IBH2" s="854"/>
      <c r="IBI2" s="854"/>
      <c r="IBJ2" s="854"/>
      <c r="IBK2" s="854"/>
      <c r="IBL2" s="854"/>
      <c r="IBM2" s="854"/>
      <c r="IBN2" s="854"/>
      <c r="IBO2" s="854"/>
      <c r="IBP2" s="854"/>
      <c r="IBQ2" s="854"/>
      <c r="IBR2" s="854"/>
      <c r="IBS2" s="854"/>
      <c r="IBT2" s="854"/>
      <c r="IBU2" s="854"/>
      <c r="IBV2" s="854"/>
      <c r="IBW2" s="854"/>
      <c r="IBX2" s="854"/>
      <c r="IBY2" s="854"/>
      <c r="IBZ2" s="854"/>
      <c r="ICA2" s="854"/>
      <c r="ICB2" s="854"/>
      <c r="ICC2" s="854"/>
      <c r="ICD2" s="854"/>
      <c r="ICE2" s="854"/>
      <c r="ICF2" s="854"/>
      <c r="ICG2" s="854"/>
      <c r="ICH2" s="854"/>
      <c r="ICI2" s="854"/>
      <c r="ICJ2" s="854"/>
      <c r="ICK2" s="854"/>
      <c r="ICL2" s="854"/>
      <c r="ICM2" s="854"/>
      <c r="ICN2" s="854"/>
      <c r="ICO2" s="854"/>
      <c r="ICP2" s="854"/>
      <c r="ICQ2" s="854"/>
      <c r="ICR2" s="854"/>
      <c r="ICS2" s="854"/>
      <c r="ICT2" s="854"/>
      <c r="ICU2" s="854"/>
      <c r="ICV2" s="854"/>
      <c r="ICW2" s="854"/>
      <c r="ICX2" s="854"/>
      <c r="ICY2" s="854"/>
      <c r="ICZ2" s="854"/>
      <c r="IDA2" s="854"/>
      <c r="IDB2" s="854"/>
      <c r="IDC2" s="854"/>
      <c r="IDD2" s="854"/>
      <c r="IDE2" s="854"/>
      <c r="IDF2" s="854"/>
      <c r="IDG2" s="854"/>
      <c r="IDH2" s="854"/>
      <c r="IDI2" s="854"/>
      <c r="IDJ2" s="854"/>
      <c r="IDK2" s="854"/>
      <c r="IDL2" s="854"/>
      <c r="IDM2" s="854"/>
      <c r="IDN2" s="854"/>
      <c r="IDO2" s="854"/>
      <c r="IDP2" s="854"/>
      <c r="IDQ2" s="854"/>
      <c r="IDR2" s="854"/>
      <c r="IDS2" s="854"/>
      <c r="IDT2" s="854"/>
      <c r="IDU2" s="854"/>
      <c r="IDV2" s="854"/>
      <c r="IDW2" s="854"/>
      <c r="IDX2" s="854"/>
      <c r="IDY2" s="854"/>
      <c r="IDZ2" s="854"/>
      <c r="IEA2" s="854"/>
      <c r="IEB2" s="854"/>
      <c r="IEC2" s="854"/>
      <c r="IED2" s="854"/>
      <c r="IEE2" s="854"/>
      <c r="IEF2" s="854"/>
      <c r="IEG2" s="854"/>
      <c r="IEH2" s="854"/>
      <c r="IEI2" s="854"/>
      <c r="IEJ2" s="854"/>
      <c r="IEK2" s="854"/>
      <c r="IEL2" s="854"/>
      <c r="IEM2" s="854"/>
      <c r="IEN2" s="854"/>
      <c r="IEO2" s="854"/>
      <c r="IEP2" s="854"/>
      <c r="IEQ2" s="854"/>
      <c r="IER2" s="854"/>
      <c r="IES2" s="854"/>
      <c r="IET2" s="854"/>
      <c r="IEU2" s="854"/>
      <c r="IEV2" s="854"/>
      <c r="IEW2" s="854"/>
      <c r="IEX2" s="854"/>
      <c r="IEY2" s="854"/>
      <c r="IEZ2" s="854"/>
      <c r="IFA2" s="854"/>
      <c r="IFB2" s="854"/>
      <c r="IFC2" s="854"/>
      <c r="IFD2" s="854"/>
      <c r="IFE2" s="854"/>
      <c r="IFF2" s="854"/>
      <c r="IFG2" s="854"/>
      <c r="IFH2" s="854"/>
      <c r="IFI2" s="854"/>
      <c r="IFJ2" s="854"/>
      <c r="IFK2" s="854"/>
      <c r="IFL2" s="854"/>
      <c r="IFM2" s="854"/>
      <c r="IFN2" s="854"/>
      <c r="IFO2" s="854"/>
      <c r="IFP2" s="854"/>
      <c r="IFQ2" s="854"/>
      <c r="IFR2" s="854"/>
      <c r="IFS2" s="854"/>
      <c r="IFT2" s="854"/>
      <c r="IFU2" s="854"/>
      <c r="IFV2" s="854"/>
      <c r="IFW2" s="854"/>
      <c r="IFX2" s="854"/>
      <c r="IFY2" s="854"/>
      <c r="IFZ2" s="854"/>
      <c r="IGA2" s="854"/>
      <c r="IGB2" s="854"/>
      <c r="IGC2" s="854"/>
      <c r="IGD2" s="854"/>
      <c r="IGE2" s="854"/>
      <c r="IGF2" s="854"/>
      <c r="IGG2" s="854"/>
      <c r="IGH2" s="854"/>
      <c r="IGI2" s="854"/>
      <c r="IGJ2" s="854"/>
      <c r="IGK2" s="854"/>
      <c r="IGL2" s="854"/>
      <c r="IGM2" s="854"/>
      <c r="IGN2" s="854"/>
      <c r="IGO2" s="854"/>
      <c r="IGP2" s="854"/>
      <c r="IGQ2" s="854"/>
      <c r="IGR2" s="854"/>
      <c r="IGS2" s="854"/>
      <c r="IGT2" s="854"/>
      <c r="IGU2" s="854"/>
      <c r="IGV2" s="854"/>
      <c r="IGW2" s="854"/>
      <c r="IGX2" s="854"/>
      <c r="IGY2" s="854"/>
      <c r="IGZ2" s="854"/>
      <c r="IHA2" s="854"/>
      <c r="IHB2" s="854"/>
      <c r="IHC2" s="854"/>
      <c r="IHD2" s="854"/>
      <c r="IHE2" s="854"/>
      <c r="IHF2" s="854"/>
      <c r="IHG2" s="854"/>
      <c r="IHH2" s="854"/>
      <c r="IHI2" s="854"/>
      <c r="IHJ2" s="854"/>
      <c r="IHK2" s="854"/>
      <c r="IHL2" s="854"/>
      <c r="IHM2" s="854"/>
      <c r="IHN2" s="854"/>
      <c r="IHO2" s="854"/>
      <c r="IHP2" s="854"/>
      <c r="IHQ2" s="854"/>
      <c r="IHR2" s="854"/>
      <c r="IHS2" s="854"/>
      <c r="IHT2" s="854"/>
      <c r="IHU2" s="854"/>
      <c r="IHV2" s="854"/>
      <c r="IHW2" s="854"/>
      <c r="IHX2" s="854"/>
      <c r="IHY2" s="854"/>
      <c r="IHZ2" s="854"/>
      <c r="IIA2" s="854"/>
      <c r="IIB2" s="854"/>
      <c r="IIC2" s="854"/>
      <c r="IID2" s="854"/>
      <c r="IIE2" s="854"/>
      <c r="IIF2" s="854"/>
      <c r="IIG2" s="854"/>
      <c r="IIH2" s="854"/>
      <c r="III2" s="854"/>
      <c r="IIJ2" s="854"/>
      <c r="IIK2" s="854"/>
      <c r="IIL2" s="854"/>
      <c r="IIM2" s="854"/>
      <c r="IIN2" s="854"/>
      <c r="IIO2" s="854"/>
      <c r="IIP2" s="854"/>
      <c r="IIQ2" s="854"/>
      <c r="IIR2" s="854"/>
      <c r="IIS2" s="854"/>
      <c r="IIT2" s="854"/>
      <c r="IIU2" s="854"/>
      <c r="IIV2" s="854"/>
      <c r="IIW2" s="854"/>
      <c r="IIX2" s="854"/>
      <c r="IIY2" s="854"/>
      <c r="IIZ2" s="854"/>
      <c r="IJA2" s="854"/>
      <c r="IJB2" s="854"/>
      <c r="IJC2" s="854"/>
      <c r="IJD2" s="854"/>
      <c r="IJE2" s="854"/>
      <c r="IJF2" s="854"/>
      <c r="IJG2" s="854"/>
      <c r="IJH2" s="854"/>
      <c r="IJI2" s="854"/>
      <c r="IJJ2" s="854"/>
      <c r="IJK2" s="854"/>
      <c r="IJL2" s="854"/>
      <c r="IJM2" s="854"/>
      <c r="IJN2" s="854"/>
      <c r="IJO2" s="854"/>
      <c r="IJP2" s="854"/>
      <c r="IJQ2" s="854"/>
      <c r="IJR2" s="854"/>
      <c r="IJS2" s="854"/>
      <c r="IJT2" s="854"/>
      <c r="IJU2" s="854"/>
      <c r="IJV2" s="854"/>
      <c r="IJW2" s="854"/>
      <c r="IJX2" s="854"/>
      <c r="IJY2" s="854"/>
      <c r="IJZ2" s="854"/>
      <c r="IKA2" s="854"/>
      <c r="IKB2" s="854"/>
      <c r="IKC2" s="854"/>
      <c r="IKD2" s="854"/>
      <c r="IKE2" s="854"/>
      <c r="IKF2" s="854"/>
      <c r="IKG2" s="854"/>
      <c r="IKH2" s="854"/>
      <c r="IKI2" s="854"/>
      <c r="IKJ2" s="854"/>
      <c r="IKK2" s="854"/>
      <c r="IKL2" s="854"/>
      <c r="IKM2" s="854"/>
      <c r="IKN2" s="854"/>
      <c r="IKO2" s="854"/>
      <c r="IKP2" s="854"/>
      <c r="IKQ2" s="854"/>
      <c r="IKR2" s="854"/>
      <c r="IKS2" s="854"/>
      <c r="IKT2" s="854"/>
      <c r="IKU2" s="854"/>
      <c r="IKV2" s="854"/>
      <c r="IKW2" s="854"/>
      <c r="IKX2" s="854"/>
      <c r="IKY2" s="854"/>
      <c r="IKZ2" s="854"/>
      <c r="ILA2" s="854"/>
      <c r="ILB2" s="854"/>
      <c r="ILC2" s="854"/>
      <c r="ILD2" s="854"/>
      <c r="ILE2" s="854"/>
      <c r="ILF2" s="854"/>
      <c r="ILG2" s="854"/>
      <c r="ILH2" s="854"/>
      <c r="ILI2" s="854"/>
      <c r="ILJ2" s="854"/>
      <c r="ILK2" s="854"/>
      <c r="ILL2" s="854"/>
      <c r="ILM2" s="854"/>
      <c r="ILN2" s="854"/>
      <c r="ILO2" s="854"/>
      <c r="ILP2" s="854"/>
      <c r="ILQ2" s="854"/>
      <c r="ILR2" s="854"/>
      <c r="ILS2" s="854"/>
      <c r="ILT2" s="854"/>
      <c r="ILU2" s="854"/>
      <c r="ILV2" s="854"/>
      <c r="ILW2" s="854"/>
      <c r="ILX2" s="854"/>
      <c r="ILY2" s="854"/>
      <c r="ILZ2" s="854"/>
      <c r="IMA2" s="854"/>
      <c r="IMB2" s="854"/>
      <c r="IMC2" s="854"/>
      <c r="IMD2" s="854"/>
      <c r="IME2" s="854"/>
      <c r="IMF2" s="854"/>
      <c r="IMG2" s="854"/>
      <c r="IMH2" s="854"/>
      <c r="IMI2" s="854"/>
      <c r="IMJ2" s="854"/>
      <c r="IMK2" s="854"/>
      <c r="IML2" s="854"/>
      <c r="IMM2" s="854"/>
      <c r="IMN2" s="854"/>
      <c r="IMO2" s="854"/>
      <c r="IMP2" s="854"/>
      <c r="IMQ2" s="854"/>
      <c r="IMR2" s="854"/>
      <c r="IMS2" s="854"/>
      <c r="IMT2" s="854"/>
      <c r="IMU2" s="854"/>
      <c r="IMV2" s="854"/>
      <c r="IMW2" s="854"/>
      <c r="IMX2" s="854"/>
      <c r="IMY2" s="854"/>
      <c r="IMZ2" s="854"/>
      <c r="INA2" s="854"/>
      <c r="INB2" s="854"/>
      <c r="INC2" s="854"/>
      <c r="IND2" s="854"/>
      <c r="INE2" s="854"/>
      <c r="INF2" s="854"/>
      <c r="ING2" s="854"/>
      <c r="INH2" s="854"/>
      <c r="INI2" s="854"/>
      <c r="INJ2" s="854"/>
      <c r="INK2" s="854"/>
      <c r="INL2" s="854"/>
      <c r="INM2" s="854"/>
      <c r="INN2" s="854"/>
      <c r="INO2" s="854"/>
      <c r="INP2" s="854"/>
      <c r="INQ2" s="854"/>
      <c r="INR2" s="854"/>
      <c r="INS2" s="854"/>
      <c r="INT2" s="854"/>
      <c r="INU2" s="854"/>
      <c r="INV2" s="854"/>
      <c r="INW2" s="854"/>
      <c r="INX2" s="854"/>
      <c r="INY2" s="854"/>
      <c r="INZ2" s="854"/>
      <c r="IOA2" s="854"/>
      <c r="IOB2" s="854"/>
      <c r="IOC2" s="854"/>
      <c r="IOD2" s="854"/>
      <c r="IOE2" s="854"/>
      <c r="IOF2" s="854"/>
      <c r="IOG2" s="854"/>
      <c r="IOH2" s="854"/>
      <c r="IOI2" s="854"/>
      <c r="IOJ2" s="854"/>
      <c r="IOK2" s="854"/>
      <c r="IOL2" s="854"/>
      <c r="IOM2" s="854"/>
      <c r="ION2" s="854"/>
      <c r="IOO2" s="854"/>
      <c r="IOP2" s="854"/>
      <c r="IOQ2" s="854"/>
      <c r="IOR2" s="854"/>
      <c r="IOS2" s="854"/>
      <c r="IOT2" s="854"/>
      <c r="IOU2" s="854"/>
      <c r="IOV2" s="854"/>
      <c r="IOW2" s="854"/>
      <c r="IOX2" s="854"/>
      <c r="IOY2" s="854"/>
      <c r="IOZ2" s="854"/>
      <c r="IPA2" s="854"/>
      <c r="IPB2" s="854"/>
      <c r="IPC2" s="854"/>
      <c r="IPD2" s="854"/>
      <c r="IPE2" s="854"/>
      <c r="IPF2" s="854"/>
      <c r="IPG2" s="854"/>
      <c r="IPH2" s="854"/>
      <c r="IPI2" s="854"/>
      <c r="IPJ2" s="854"/>
      <c r="IPK2" s="854"/>
      <c r="IPL2" s="854"/>
      <c r="IPM2" s="854"/>
      <c r="IPN2" s="854"/>
      <c r="IPO2" s="854"/>
      <c r="IPP2" s="854"/>
      <c r="IPQ2" s="854"/>
      <c r="IPR2" s="854"/>
      <c r="IPS2" s="854"/>
      <c r="IPT2" s="854"/>
      <c r="IPU2" s="854"/>
      <c r="IPV2" s="854"/>
      <c r="IPW2" s="854"/>
      <c r="IPX2" s="854"/>
      <c r="IPY2" s="854"/>
      <c r="IPZ2" s="854"/>
      <c r="IQA2" s="854"/>
      <c r="IQB2" s="854"/>
      <c r="IQC2" s="854"/>
      <c r="IQD2" s="854"/>
      <c r="IQE2" s="854"/>
      <c r="IQF2" s="854"/>
      <c r="IQG2" s="854"/>
      <c r="IQH2" s="854"/>
      <c r="IQI2" s="854"/>
      <c r="IQJ2" s="854"/>
      <c r="IQK2" s="854"/>
      <c r="IQL2" s="854"/>
      <c r="IQM2" s="854"/>
      <c r="IQN2" s="854"/>
      <c r="IQO2" s="854"/>
      <c r="IQP2" s="854"/>
      <c r="IQQ2" s="854"/>
      <c r="IQR2" s="854"/>
      <c r="IQS2" s="854"/>
      <c r="IQT2" s="854"/>
      <c r="IQU2" s="854"/>
      <c r="IQV2" s="854"/>
      <c r="IQW2" s="854"/>
      <c r="IQX2" s="854"/>
      <c r="IQY2" s="854"/>
      <c r="IQZ2" s="854"/>
      <c r="IRA2" s="854"/>
      <c r="IRB2" s="854"/>
      <c r="IRC2" s="854"/>
      <c r="IRD2" s="854"/>
      <c r="IRE2" s="854"/>
      <c r="IRF2" s="854"/>
      <c r="IRG2" s="854"/>
      <c r="IRH2" s="854"/>
      <c r="IRI2" s="854"/>
      <c r="IRJ2" s="854"/>
      <c r="IRK2" s="854"/>
      <c r="IRL2" s="854"/>
      <c r="IRM2" s="854"/>
      <c r="IRN2" s="854"/>
      <c r="IRO2" s="854"/>
      <c r="IRP2" s="854"/>
      <c r="IRQ2" s="854"/>
      <c r="IRR2" s="854"/>
      <c r="IRS2" s="854"/>
      <c r="IRT2" s="854"/>
      <c r="IRU2" s="854"/>
      <c r="IRV2" s="854"/>
      <c r="IRW2" s="854"/>
      <c r="IRX2" s="854"/>
      <c r="IRY2" s="854"/>
      <c r="IRZ2" s="854"/>
      <c r="ISA2" s="854"/>
      <c r="ISB2" s="854"/>
      <c r="ISC2" s="854"/>
      <c r="ISD2" s="854"/>
      <c r="ISE2" s="854"/>
      <c r="ISF2" s="854"/>
      <c r="ISG2" s="854"/>
      <c r="ISH2" s="854"/>
      <c r="ISI2" s="854"/>
      <c r="ISJ2" s="854"/>
      <c r="ISK2" s="854"/>
      <c r="ISL2" s="854"/>
      <c r="ISM2" s="854"/>
      <c r="ISN2" s="854"/>
      <c r="ISO2" s="854"/>
      <c r="ISP2" s="854"/>
      <c r="ISQ2" s="854"/>
      <c r="ISR2" s="854"/>
      <c r="ISS2" s="854"/>
      <c r="IST2" s="854"/>
      <c r="ISU2" s="854"/>
      <c r="ISV2" s="854"/>
      <c r="ISW2" s="854"/>
      <c r="ISX2" s="854"/>
      <c r="ISY2" s="854"/>
      <c r="ISZ2" s="854"/>
      <c r="ITA2" s="854"/>
      <c r="ITB2" s="854"/>
      <c r="ITC2" s="854"/>
      <c r="ITD2" s="854"/>
      <c r="ITE2" s="854"/>
      <c r="ITF2" s="854"/>
      <c r="ITG2" s="854"/>
      <c r="ITH2" s="854"/>
      <c r="ITI2" s="854"/>
      <c r="ITJ2" s="854"/>
      <c r="ITK2" s="854"/>
      <c r="ITL2" s="854"/>
      <c r="ITM2" s="854"/>
      <c r="ITN2" s="854"/>
      <c r="ITO2" s="854"/>
      <c r="ITP2" s="854"/>
      <c r="ITQ2" s="854"/>
      <c r="ITR2" s="854"/>
      <c r="ITS2" s="854"/>
      <c r="ITT2" s="854"/>
      <c r="ITU2" s="854"/>
      <c r="ITV2" s="854"/>
      <c r="ITW2" s="854"/>
      <c r="ITX2" s="854"/>
      <c r="ITY2" s="854"/>
      <c r="ITZ2" s="854"/>
      <c r="IUA2" s="854"/>
      <c r="IUB2" s="854"/>
      <c r="IUC2" s="854"/>
      <c r="IUD2" s="854"/>
      <c r="IUE2" s="854"/>
      <c r="IUF2" s="854"/>
      <c r="IUG2" s="854"/>
      <c r="IUH2" s="854"/>
      <c r="IUI2" s="854"/>
      <c r="IUJ2" s="854"/>
      <c r="IUK2" s="854"/>
      <c r="IUL2" s="854"/>
      <c r="IUM2" s="854"/>
      <c r="IUN2" s="854"/>
      <c r="IUO2" s="854"/>
      <c r="IUP2" s="854"/>
      <c r="IUQ2" s="854"/>
      <c r="IUR2" s="854"/>
      <c r="IUS2" s="854"/>
      <c r="IUT2" s="854"/>
      <c r="IUU2" s="854"/>
      <c r="IUV2" s="854"/>
      <c r="IUW2" s="854"/>
      <c r="IUX2" s="854"/>
      <c r="IUY2" s="854"/>
      <c r="IUZ2" s="854"/>
      <c r="IVA2" s="854"/>
      <c r="IVB2" s="854"/>
      <c r="IVC2" s="854"/>
      <c r="IVD2" s="854"/>
      <c r="IVE2" s="854"/>
      <c r="IVF2" s="854"/>
      <c r="IVG2" s="854"/>
      <c r="IVH2" s="854"/>
      <c r="IVI2" s="854"/>
      <c r="IVJ2" s="854"/>
      <c r="IVK2" s="854"/>
      <c r="IVL2" s="854"/>
      <c r="IVM2" s="854"/>
      <c r="IVN2" s="854"/>
      <c r="IVO2" s="854"/>
      <c r="IVP2" s="854"/>
      <c r="IVQ2" s="854"/>
      <c r="IVR2" s="854"/>
      <c r="IVS2" s="854"/>
      <c r="IVT2" s="854"/>
      <c r="IVU2" s="854"/>
      <c r="IVV2" s="854"/>
      <c r="IVW2" s="854"/>
      <c r="IVX2" s="854"/>
      <c r="IVY2" s="854"/>
      <c r="IVZ2" s="854"/>
      <c r="IWA2" s="854"/>
      <c r="IWB2" s="854"/>
      <c r="IWC2" s="854"/>
      <c r="IWD2" s="854"/>
      <c r="IWE2" s="854"/>
      <c r="IWF2" s="854"/>
      <c r="IWG2" s="854"/>
      <c r="IWH2" s="854"/>
      <c r="IWI2" s="854"/>
      <c r="IWJ2" s="854"/>
      <c r="IWK2" s="854"/>
      <c r="IWL2" s="854"/>
      <c r="IWM2" s="854"/>
      <c r="IWN2" s="854"/>
      <c r="IWO2" s="854"/>
      <c r="IWP2" s="854"/>
      <c r="IWQ2" s="854"/>
      <c r="IWR2" s="854"/>
      <c r="IWS2" s="854"/>
      <c r="IWT2" s="854"/>
      <c r="IWU2" s="854"/>
      <c r="IWV2" s="854"/>
      <c r="IWW2" s="854"/>
      <c r="IWX2" s="854"/>
      <c r="IWY2" s="854"/>
      <c r="IWZ2" s="854"/>
      <c r="IXA2" s="854"/>
      <c r="IXB2" s="854"/>
      <c r="IXC2" s="854"/>
      <c r="IXD2" s="854"/>
      <c r="IXE2" s="854"/>
      <c r="IXF2" s="854"/>
      <c r="IXG2" s="854"/>
      <c r="IXH2" s="854"/>
      <c r="IXI2" s="854"/>
      <c r="IXJ2" s="854"/>
      <c r="IXK2" s="854"/>
      <c r="IXL2" s="854"/>
      <c r="IXM2" s="854"/>
      <c r="IXN2" s="854"/>
      <c r="IXO2" s="854"/>
      <c r="IXP2" s="854"/>
      <c r="IXQ2" s="854"/>
      <c r="IXR2" s="854"/>
      <c r="IXS2" s="854"/>
      <c r="IXT2" s="854"/>
      <c r="IXU2" s="854"/>
      <c r="IXV2" s="854"/>
      <c r="IXW2" s="854"/>
      <c r="IXX2" s="854"/>
      <c r="IXY2" s="854"/>
      <c r="IXZ2" s="854"/>
      <c r="IYA2" s="854"/>
      <c r="IYB2" s="854"/>
      <c r="IYC2" s="854"/>
      <c r="IYD2" s="854"/>
      <c r="IYE2" s="854"/>
      <c r="IYF2" s="854"/>
      <c r="IYG2" s="854"/>
      <c r="IYH2" s="854"/>
      <c r="IYI2" s="854"/>
      <c r="IYJ2" s="854"/>
      <c r="IYK2" s="854"/>
      <c r="IYL2" s="854"/>
      <c r="IYM2" s="854"/>
      <c r="IYN2" s="854"/>
      <c r="IYO2" s="854"/>
      <c r="IYP2" s="854"/>
      <c r="IYQ2" s="854"/>
      <c r="IYR2" s="854"/>
      <c r="IYS2" s="854"/>
      <c r="IYT2" s="854"/>
      <c r="IYU2" s="854"/>
      <c r="IYV2" s="854"/>
      <c r="IYW2" s="854"/>
      <c r="IYX2" s="854"/>
      <c r="IYY2" s="854"/>
      <c r="IYZ2" s="854"/>
      <c r="IZA2" s="854"/>
      <c r="IZB2" s="854"/>
      <c r="IZC2" s="854"/>
      <c r="IZD2" s="854"/>
      <c r="IZE2" s="854"/>
      <c r="IZF2" s="854"/>
      <c r="IZG2" s="854"/>
      <c r="IZH2" s="854"/>
      <c r="IZI2" s="854"/>
      <c r="IZJ2" s="854"/>
      <c r="IZK2" s="854"/>
      <c r="IZL2" s="854"/>
      <c r="IZM2" s="854"/>
      <c r="IZN2" s="854"/>
      <c r="IZO2" s="854"/>
      <c r="IZP2" s="854"/>
      <c r="IZQ2" s="854"/>
      <c r="IZR2" s="854"/>
      <c r="IZS2" s="854"/>
      <c r="IZT2" s="854"/>
      <c r="IZU2" s="854"/>
      <c r="IZV2" s="854"/>
      <c r="IZW2" s="854"/>
      <c r="IZX2" s="854"/>
      <c r="IZY2" s="854"/>
      <c r="IZZ2" s="854"/>
      <c r="JAA2" s="854"/>
      <c r="JAB2" s="854"/>
      <c r="JAC2" s="854"/>
      <c r="JAD2" s="854"/>
      <c r="JAE2" s="854"/>
      <c r="JAF2" s="854"/>
      <c r="JAG2" s="854"/>
      <c r="JAH2" s="854"/>
      <c r="JAI2" s="854"/>
      <c r="JAJ2" s="854"/>
      <c r="JAK2" s="854"/>
      <c r="JAL2" s="854"/>
      <c r="JAM2" s="854"/>
      <c r="JAN2" s="854"/>
      <c r="JAO2" s="854"/>
      <c r="JAP2" s="854"/>
      <c r="JAQ2" s="854"/>
      <c r="JAR2" s="854"/>
      <c r="JAS2" s="854"/>
      <c r="JAT2" s="854"/>
      <c r="JAU2" s="854"/>
      <c r="JAV2" s="854"/>
      <c r="JAW2" s="854"/>
      <c r="JAX2" s="854"/>
      <c r="JAY2" s="854"/>
      <c r="JAZ2" s="854"/>
      <c r="JBA2" s="854"/>
      <c r="JBB2" s="854"/>
      <c r="JBC2" s="854"/>
      <c r="JBD2" s="854"/>
      <c r="JBE2" s="854"/>
      <c r="JBF2" s="854"/>
      <c r="JBG2" s="854"/>
      <c r="JBH2" s="854"/>
      <c r="JBI2" s="854"/>
      <c r="JBJ2" s="854"/>
      <c r="JBK2" s="854"/>
      <c r="JBL2" s="854"/>
      <c r="JBM2" s="854"/>
      <c r="JBN2" s="854"/>
      <c r="JBO2" s="854"/>
      <c r="JBP2" s="854"/>
      <c r="JBQ2" s="854"/>
      <c r="JBR2" s="854"/>
      <c r="JBS2" s="854"/>
      <c r="JBT2" s="854"/>
      <c r="JBU2" s="854"/>
      <c r="JBV2" s="854"/>
      <c r="JBW2" s="854"/>
      <c r="JBX2" s="854"/>
      <c r="JBY2" s="854"/>
      <c r="JBZ2" s="854"/>
      <c r="JCA2" s="854"/>
      <c r="JCB2" s="854"/>
      <c r="JCC2" s="854"/>
      <c r="JCD2" s="854"/>
      <c r="JCE2" s="854"/>
      <c r="JCF2" s="854"/>
      <c r="JCG2" s="854"/>
      <c r="JCH2" s="854"/>
      <c r="JCI2" s="854"/>
      <c r="JCJ2" s="854"/>
      <c r="JCK2" s="854"/>
      <c r="JCL2" s="854"/>
      <c r="JCM2" s="854"/>
      <c r="JCN2" s="854"/>
      <c r="JCO2" s="854"/>
      <c r="JCP2" s="854"/>
      <c r="JCQ2" s="854"/>
      <c r="JCR2" s="854"/>
      <c r="JCS2" s="854"/>
      <c r="JCT2" s="854"/>
      <c r="JCU2" s="854"/>
      <c r="JCV2" s="854"/>
      <c r="JCW2" s="854"/>
      <c r="JCX2" s="854"/>
      <c r="JCY2" s="854"/>
      <c r="JCZ2" s="854"/>
      <c r="JDA2" s="854"/>
      <c r="JDB2" s="854"/>
      <c r="JDC2" s="854"/>
      <c r="JDD2" s="854"/>
      <c r="JDE2" s="854"/>
      <c r="JDF2" s="854"/>
      <c r="JDG2" s="854"/>
      <c r="JDH2" s="854"/>
      <c r="JDI2" s="854"/>
      <c r="JDJ2" s="854"/>
      <c r="JDK2" s="854"/>
      <c r="JDL2" s="854"/>
      <c r="JDM2" s="854"/>
      <c r="JDN2" s="854"/>
      <c r="JDO2" s="854"/>
      <c r="JDP2" s="854"/>
      <c r="JDQ2" s="854"/>
      <c r="JDR2" s="854"/>
      <c r="JDS2" s="854"/>
      <c r="JDT2" s="854"/>
      <c r="JDU2" s="854"/>
      <c r="JDV2" s="854"/>
      <c r="JDW2" s="854"/>
      <c r="JDX2" s="854"/>
      <c r="JDY2" s="854"/>
      <c r="JDZ2" s="854"/>
      <c r="JEA2" s="854"/>
      <c r="JEB2" s="854"/>
      <c r="JEC2" s="854"/>
      <c r="JED2" s="854"/>
      <c r="JEE2" s="854"/>
      <c r="JEF2" s="854"/>
      <c r="JEG2" s="854"/>
      <c r="JEH2" s="854"/>
      <c r="JEI2" s="854"/>
      <c r="JEJ2" s="854"/>
      <c r="JEK2" s="854"/>
      <c r="JEL2" s="854"/>
      <c r="JEM2" s="854"/>
      <c r="JEN2" s="854"/>
      <c r="JEO2" s="854"/>
      <c r="JEP2" s="854"/>
      <c r="JEQ2" s="854"/>
      <c r="JER2" s="854"/>
      <c r="JES2" s="854"/>
      <c r="JET2" s="854"/>
      <c r="JEU2" s="854"/>
      <c r="JEV2" s="854"/>
      <c r="JEW2" s="854"/>
      <c r="JEX2" s="854"/>
      <c r="JEY2" s="854"/>
      <c r="JEZ2" s="854"/>
      <c r="JFA2" s="854"/>
      <c r="JFB2" s="854"/>
      <c r="JFC2" s="854"/>
      <c r="JFD2" s="854"/>
      <c r="JFE2" s="854"/>
      <c r="JFF2" s="854"/>
      <c r="JFG2" s="854"/>
      <c r="JFH2" s="854"/>
      <c r="JFI2" s="854"/>
      <c r="JFJ2" s="854"/>
      <c r="JFK2" s="854"/>
      <c r="JFL2" s="854"/>
      <c r="JFM2" s="854"/>
      <c r="JFN2" s="854"/>
      <c r="JFO2" s="854"/>
      <c r="JFP2" s="854"/>
      <c r="JFQ2" s="854"/>
      <c r="JFR2" s="854"/>
      <c r="JFS2" s="854"/>
      <c r="JFT2" s="854"/>
      <c r="JFU2" s="854"/>
      <c r="JFV2" s="854"/>
      <c r="JFW2" s="854"/>
      <c r="JFX2" s="854"/>
      <c r="JFY2" s="854"/>
      <c r="JFZ2" s="854"/>
      <c r="JGA2" s="854"/>
      <c r="JGB2" s="854"/>
      <c r="JGC2" s="854"/>
      <c r="JGD2" s="854"/>
      <c r="JGE2" s="854"/>
      <c r="JGF2" s="854"/>
      <c r="JGG2" s="854"/>
      <c r="JGH2" s="854"/>
      <c r="JGI2" s="854"/>
      <c r="JGJ2" s="854"/>
      <c r="JGK2" s="854"/>
      <c r="JGL2" s="854"/>
      <c r="JGM2" s="854"/>
      <c r="JGN2" s="854"/>
      <c r="JGO2" s="854"/>
      <c r="JGP2" s="854"/>
      <c r="JGQ2" s="854"/>
      <c r="JGR2" s="854"/>
      <c r="JGS2" s="854"/>
      <c r="JGT2" s="854"/>
      <c r="JGU2" s="854"/>
      <c r="JGV2" s="854"/>
      <c r="JGW2" s="854"/>
      <c r="JGX2" s="854"/>
      <c r="JGY2" s="854"/>
      <c r="JGZ2" s="854"/>
      <c r="JHA2" s="854"/>
      <c r="JHB2" s="854"/>
      <c r="JHC2" s="854"/>
      <c r="JHD2" s="854"/>
      <c r="JHE2" s="854"/>
      <c r="JHF2" s="854"/>
      <c r="JHG2" s="854"/>
      <c r="JHH2" s="854"/>
      <c r="JHI2" s="854"/>
      <c r="JHJ2" s="854"/>
      <c r="JHK2" s="854"/>
      <c r="JHL2" s="854"/>
      <c r="JHM2" s="854"/>
      <c r="JHN2" s="854"/>
      <c r="JHO2" s="854"/>
      <c r="JHP2" s="854"/>
      <c r="JHQ2" s="854"/>
      <c r="JHR2" s="854"/>
      <c r="JHS2" s="854"/>
      <c r="JHT2" s="854"/>
      <c r="JHU2" s="854"/>
      <c r="JHV2" s="854"/>
      <c r="JHW2" s="854"/>
      <c r="JHX2" s="854"/>
      <c r="JHY2" s="854"/>
      <c r="JHZ2" s="854"/>
      <c r="JIA2" s="854"/>
      <c r="JIB2" s="854"/>
      <c r="JIC2" s="854"/>
      <c r="JID2" s="854"/>
      <c r="JIE2" s="854"/>
      <c r="JIF2" s="854"/>
      <c r="JIG2" s="854"/>
      <c r="JIH2" s="854"/>
      <c r="JII2" s="854"/>
      <c r="JIJ2" s="854"/>
      <c r="JIK2" s="854"/>
      <c r="JIL2" s="854"/>
      <c r="JIM2" s="854"/>
      <c r="JIN2" s="854"/>
      <c r="JIO2" s="854"/>
      <c r="JIP2" s="854"/>
      <c r="JIQ2" s="854"/>
      <c r="JIR2" s="854"/>
      <c r="JIS2" s="854"/>
      <c r="JIT2" s="854"/>
      <c r="JIU2" s="854"/>
      <c r="JIV2" s="854"/>
      <c r="JIW2" s="854"/>
      <c r="JIX2" s="854"/>
      <c r="JIY2" s="854"/>
      <c r="JIZ2" s="854"/>
      <c r="JJA2" s="854"/>
      <c r="JJB2" s="854"/>
      <c r="JJC2" s="854"/>
      <c r="JJD2" s="854"/>
      <c r="JJE2" s="854"/>
      <c r="JJF2" s="854"/>
      <c r="JJG2" s="854"/>
      <c r="JJH2" s="854"/>
      <c r="JJI2" s="854"/>
      <c r="JJJ2" s="854"/>
      <c r="JJK2" s="854"/>
      <c r="JJL2" s="854"/>
      <c r="JJM2" s="854"/>
      <c r="JJN2" s="854"/>
      <c r="JJO2" s="854"/>
      <c r="JJP2" s="854"/>
      <c r="JJQ2" s="854"/>
      <c r="JJR2" s="854"/>
      <c r="JJS2" s="854"/>
      <c r="JJT2" s="854"/>
      <c r="JJU2" s="854"/>
      <c r="JJV2" s="854"/>
      <c r="JJW2" s="854"/>
      <c r="JJX2" s="854"/>
      <c r="JJY2" s="854"/>
      <c r="JJZ2" s="854"/>
      <c r="JKA2" s="854"/>
      <c r="JKB2" s="854"/>
      <c r="JKC2" s="854"/>
      <c r="JKD2" s="854"/>
      <c r="JKE2" s="854"/>
      <c r="JKF2" s="854"/>
      <c r="JKG2" s="854"/>
      <c r="JKH2" s="854"/>
      <c r="JKI2" s="854"/>
      <c r="JKJ2" s="854"/>
      <c r="JKK2" s="854"/>
      <c r="JKL2" s="854"/>
      <c r="JKM2" s="854"/>
      <c r="JKN2" s="854"/>
      <c r="JKO2" s="854"/>
      <c r="JKP2" s="854"/>
      <c r="JKQ2" s="854"/>
      <c r="JKR2" s="854"/>
      <c r="JKS2" s="854"/>
      <c r="JKT2" s="854"/>
      <c r="JKU2" s="854"/>
      <c r="JKV2" s="854"/>
      <c r="JKW2" s="854"/>
      <c r="JKX2" s="854"/>
      <c r="JKY2" s="854"/>
      <c r="JKZ2" s="854"/>
      <c r="JLA2" s="854"/>
      <c r="JLB2" s="854"/>
      <c r="JLC2" s="854"/>
      <c r="JLD2" s="854"/>
      <c r="JLE2" s="854"/>
      <c r="JLF2" s="854"/>
      <c r="JLG2" s="854"/>
      <c r="JLH2" s="854"/>
      <c r="JLI2" s="854"/>
      <c r="JLJ2" s="854"/>
      <c r="JLK2" s="854"/>
      <c r="JLL2" s="854"/>
      <c r="JLM2" s="854"/>
      <c r="JLN2" s="854"/>
      <c r="JLO2" s="854"/>
      <c r="JLP2" s="854"/>
      <c r="JLQ2" s="854"/>
      <c r="JLR2" s="854"/>
      <c r="JLS2" s="854"/>
      <c r="JLT2" s="854"/>
      <c r="JLU2" s="854"/>
      <c r="JLV2" s="854"/>
      <c r="JLW2" s="854"/>
      <c r="JLX2" s="854"/>
      <c r="JLY2" s="854"/>
      <c r="JLZ2" s="854"/>
      <c r="JMA2" s="854"/>
      <c r="JMB2" s="854"/>
      <c r="JMC2" s="854"/>
      <c r="JMD2" s="854"/>
      <c r="JME2" s="854"/>
      <c r="JMF2" s="854"/>
      <c r="JMG2" s="854"/>
      <c r="JMH2" s="854"/>
      <c r="JMI2" s="854"/>
      <c r="JMJ2" s="854"/>
      <c r="JMK2" s="854"/>
      <c r="JML2" s="854"/>
      <c r="JMM2" s="854"/>
      <c r="JMN2" s="854"/>
      <c r="JMO2" s="854"/>
      <c r="JMP2" s="854"/>
      <c r="JMQ2" s="854"/>
      <c r="JMR2" s="854"/>
      <c r="JMS2" s="854"/>
      <c r="JMT2" s="854"/>
      <c r="JMU2" s="854"/>
      <c r="JMV2" s="854"/>
      <c r="JMW2" s="854"/>
      <c r="JMX2" s="854"/>
      <c r="JMY2" s="854"/>
      <c r="JMZ2" s="854"/>
      <c r="JNA2" s="854"/>
      <c r="JNB2" s="854"/>
      <c r="JNC2" s="854"/>
      <c r="JND2" s="854"/>
      <c r="JNE2" s="854"/>
      <c r="JNF2" s="854"/>
      <c r="JNG2" s="854"/>
      <c r="JNH2" s="854"/>
      <c r="JNI2" s="854"/>
      <c r="JNJ2" s="854"/>
      <c r="JNK2" s="854"/>
      <c r="JNL2" s="854"/>
      <c r="JNM2" s="854"/>
      <c r="JNN2" s="854"/>
      <c r="JNO2" s="854"/>
      <c r="JNP2" s="854"/>
      <c r="JNQ2" s="854"/>
      <c r="JNR2" s="854"/>
      <c r="JNS2" s="854"/>
      <c r="JNT2" s="854"/>
      <c r="JNU2" s="854"/>
      <c r="JNV2" s="854"/>
      <c r="JNW2" s="854"/>
      <c r="JNX2" s="854"/>
      <c r="JNY2" s="854"/>
      <c r="JNZ2" s="854"/>
      <c r="JOA2" s="854"/>
      <c r="JOB2" s="854"/>
      <c r="JOC2" s="854"/>
      <c r="JOD2" s="854"/>
      <c r="JOE2" s="854"/>
      <c r="JOF2" s="854"/>
      <c r="JOG2" s="854"/>
      <c r="JOH2" s="854"/>
      <c r="JOI2" s="854"/>
      <c r="JOJ2" s="854"/>
      <c r="JOK2" s="854"/>
      <c r="JOL2" s="854"/>
      <c r="JOM2" s="854"/>
      <c r="JON2" s="854"/>
      <c r="JOO2" s="854"/>
      <c r="JOP2" s="854"/>
      <c r="JOQ2" s="854"/>
      <c r="JOR2" s="854"/>
      <c r="JOS2" s="854"/>
      <c r="JOT2" s="854"/>
      <c r="JOU2" s="854"/>
      <c r="JOV2" s="854"/>
      <c r="JOW2" s="854"/>
      <c r="JOX2" s="854"/>
      <c r="JOY2" s="854"/>
      <c r="JOZ2" s="854"/>
      <c r="JPA2" s="854"/>
      <c r="JPB2" s="854"/>
      <c r="JPC2" s="854"/>
      <c r="JPD2" s="854"/>
      <c r="JPE2" s="854"/>
      <c r="JPF2" s="854"/>
      <c r="JPG2" s="854"/>
      <c r="JPH2" s="854"/>
      <c r="JPI2" s="854"/>
      <c r="JPJ2" s="854"/>
      <c r="JPK2" s="854"/>
      <c r="JPL2" s="854"/>
      <c r="JPM2" s="854"/>
      <c r="JPN2" s="854"/>
      <c r="JPO2" s="854"/>
      <c r="JPP2" s="854"/>
      <c r="JPQ2" s="854"/>
      <c r="JPR2" s="854"/>
      <c r="JPS2" s="854"/>
      <c r="JPT2" s="854"/>
      <c r="JPU2" s="854"/>
      <c r="JPV2" s="854"/>
      <c r="JPW2" s="854"/>
      <c r="JPX2" s="854"/>
      <c r="JPY2" s="854"/>
      <c r="JPZ2" s="854"/>
      <c r="JQA2" s="854"/>
      <c r="JQB2" s="854"/>
      <c r="JQC2" s="854"/>
      <c r="JQD2" s="854"/>
      <c r="JQE2" s="854"/>
      <c r="JQF2" s="854"/>
      <c r="JQG2" s="854"/>
      <c r="JQH2" s="854"/>
      <c r="JQI2" s="854"/>
      <c r="JQJ2" s="854"/>
      <c r="JQK2" s="854"/>
      <c r="JQL2" s="854"/>
      <c r="JQM2" s="854"/>
      <c r="JQN2" s="854"/>
      <c r="JQO2" s="854"/>
      <c r="JQP2" s="854"/>
      <c r="JQQ2" s="854"/>
      <c r="JQR2" s="854"/>
      <c r="JQS2" s="854"/>
      <c r="JQT2" s="854"/>
      <c r="JQU2" s="854"/>
      <c r="JQV2" s="854"/>
      <c r="JQW2" s="854"/>
      <c r="JQX2" s="854"/>
      <c r="JQY2" s="854"/>
      <c r="JQZ2" s="854"/>
      <c r="JRA2" s="854"/>
      <c r="JRB2" s="854"/>
      <c r="JRC2" s="854"/>
      <c r="JRD2" s="854"/>
      <c r="JRE2" s="854"/>
      <c r="JRF2" s="854"/>
      <c r="JRG2" s="854"/>
      <c r="JRH2" s="854"/>
      <c r="JRI2" s="854"/>
      <c r="JRJ2" s="854"/>
      <c r="JRK2" s="854"/>
      <c r="JRL2" s="854"/>
      <c r="JRM2" s="854"/>
      <c r="JRN2" s="854"/>
      <c r="JRO2" s="854"/>
      <c r="JRP2" s="854"/>
      <c r="JRQ2" s="854"/>
      <c r="JRR2" s="854"/>
      <c r="JRS2" s="854"/>
      <c r="JRT2" s="854"/>
      <c r="JRU2" s="854"/>
      <c r="JRV2" s="854"/>
      <c r="JRW2" s="854"/>
      <c r="JRX2" s="854"/>
      <c r="JRY2" s="854"/>
      <c r="JRZ2" s="854"/>
      <c r="JSA2" s="854"/>
      <c r="JSB2" s="854"/>
      <c r="JSC2" s="854"/>
      <c r="JSD2" s="854"/>
      <c r="JSE2" s="854"/>
      <c r="JSF2" s="854"/>
      <c r="JSG2" s="854"/>
      <c r="JSH2" s="854"/>
      <c r="JSI2" s="854"/>
      <c r="JSJ2" s="854"/>
      <c r="JSK2" s="854"/>
      <c r="JSL2" s="854"/>
      <c r="JSM2" s="854"/>
      <c r="JSN2" s="854"/>
      <c r="JSO2" s="854"/>
      <c r="JSP2" s="854"/>
      <c r="JSQ2" s="854"/>
      <c r="JSR2" s="854"/>
      <c r="JSS2" s="854"/>
      <c r="JST2" s="854"/>
      <c r="JSU2" s="854"/>
      <c r="JSV2" s="854"/>
      <c r="JSW2" s="854"/>
      <c r="JSX2" s="854"/>
      <c r="JSY2" s="854"/>
      <c r="JSZ2" s="854"/>
      <c r="JTA2" s="854"/>
      <c r="JTB2" s="854"/>
      <c r="JTC2" s="854"/>
      <c r="JTD2" s="854"/>
      <c r="JTE2" s="854"/>
      <c r="JTF2" s="854"/>
      <c r="JTG2" s="854"/>
      <c r="JTH2" s="854"/>
      <c r="JTI2" s="854"/>
      <c r="JTJ2" s="854"/>
      <c r="JTK2" s="854"/>
      <c r="JTL2" s="854"/>
      <c r="JTM2" s="854"/>
      <c r="JTN2" s="854"/>
      <c r="JTO2" s="854"/>
      <c r="JTP2" s="854"/>
      <c r="JTQ2" s="854"/>
      <c r="JTR2" s="854"/>
      <c r="JTS2" s="854"/>
      <c r="JTT2" s="854"/>
      <c r="JTU2" s="854"/>
      <c r="JTV2" s="854"/>
      <c r="JTW2" s="854"/>
      <c r="JTX2" s="854"/>
      <c r="JTY2" s="854"/>
      <c r="JTZ2" s="854"/>
      <c r="JUA2" s="854"/>
      <c r="JUB2" s="854"/>
      <c r="JUC2" s="854"/>
      <c r="JUD2" s="854"/>
      <c r="JUE2" s="854"/>
      <c r="JUF2" s="854"/>
      <c r="JUG2" s="854"/>
      <c r="JUH2" s="854"/>
      <c r="JUI2" s="854"/>
      <c r="JUJ2" s="854"/>
      <c r="JUK2" s="854"/>
      <c r="JUL2" s="854"/>
      <c r="JUM2" s="854"/>
      <c r="JUN2" s="854"/>
      <c r="JUO2" s="854"/>
      <c r="JUP2" s="854"/>
      <c r="JUQ2" s="854"/>
      <c r="JUR2" s="854"/>
      <c r="JUS2" s="854"/>
      <c r="JUT2" s="854"/>
      <c r="JUU2" s="854"/>
      <c r="JUV2" s="854"/>
      <c r="JUW2" s="854"/>
      <c r="JUX2" s="854"/>
      <c r="JUY2" s="854"/>
      <c r="JUZ2" s="854"/>
      <c r="JVA2" s="854"/>
      <c r="JVB2" s="854"/>
      <c r="JVC2" s="854"/>
      <c r="JVD2" s="854"/>
      <c r="JVE2" s="854"/>
      <c r="JVF2" s="854"/>
      <c r="JVG2" s="854"/>
      <c r="JVH2" s="854"/>
      <c r="JVI2" s="854"/>
      <c r="JVJ2" s="854"/>
      <c r="JVK2" s="854"/>
      <c r="JVL2" s="854"/>
      <c r="JVM2" s="854"/>
      <c r="JVN2" s="854"/>
      <c r="JVO2" s="854"/>
      <c r="JVP2" s="854"/>
      <c r="JVQ2" s="854"/>
      <c r="JVR2" s="854"/>
      <c r="JVS2" s="854"/>
      <c r="JVT2" s="854"/>
      <c r="JVU2" s="854"/>
      <c r="JVV2" s="854"/>
      <c r="JVW2" s="854"/>
      <c r="JVX2" s="854"/>
      <c r="JVY2" s="854"/>
      <c r="JVZ2" s="854"/>
      <c r="JWA2" s="854"/>
      <c r="JWB2" s="854"/>
      <c r="JWC2" s="854"/>
      <c r="JWD2" s="854"/>
      <c r="JWE2" s="854"/>
      <c r="JWF2" s="854"/>
      <c r="JWG2" s="854"/>
      <c r="JWH2" s="854"/>
      <c r="JWI2" s="854"/>
      <c r="JWJ2" s="854"/>
      <c r="JWK2" s="854"/>
      <c r="JWL2" s="854"/>
      <c r="JWM2" s="854"/>
      <c r="JWN2" s="854"/>
      <c r="JWO2" s="854"/>
      <c r="JWP2" s="854"/>
      <c r="JWQ2" s="854"/>
      <c r="JWR2" s="854"/>
      <c r="JWS2" s="854"/>
      <c r="JWT2" s="854"/>
      <c r="JWU2" s="854"/>
      <c r="JWV2" s="854"/>
      <c r="JWW2" s="854"/>
      <c r="JWX2" s="854"/>
      <c r="JWY2" s="854"/>
      <c r="JWZ2" s="854"/>
      <c r="JXA2" s="854"/>
      <c r="JXB2" s="854"/>
      <c r="JXC2" s="854"/>
      <c r="JXD2" s="854"/>
      <c r="JXE2" s="854"/>
      <c r="JXF2" s="854"/>
      <c r="JXG2" s="854"/>
      <c r="JXH2" s="854"/>
      <c r="JXI2" s="854"/>
      <c r="JXJ2" s="854"/>
      <c r="JXK2" s="854"/>
      <c r="JXL2" s="854"/>
      <c r="JXM2" s="854"/>
      <c r="JXN2" s="854"/>
      <c r="JXO2" s="854"/>
      <c r="JXP2" s="854"/>
      <c r="JXQ2" s="854"/>
      <c r="JXR2" s="854"/>
      <c r="JXS2" s="854"/>
      <c r="JXT2" s="854"/>
      <c r="JXU2" s="854"/>
      <c r="JXV2" s="854"/>
      <c r="JXW2" s="854"/>
      <c r="JXX2" s="854"/>
      <c r="JXY2" s="854"/>
      <c r="JXZ2" s="854"/>
      <c r="JYA2" s="854"/>
      <c r="JYB2" s="854"/>
      <c r="JYC2" s="854"/>
      <c r="JYD2" s="854"/>
      <c r="JYE2" s="854"/>
      <c r="JYF2" s="854"/>
      <c r="JYG2" s="854"/>
      <c r="JYH2" s="854"/>
      <c r="JYI2" s="854"/>
      <c r="JYJ2" s="854"/>
      <c r="JYK2" s="854"/>
      <c r="JYL2" s="854"/>
      <c r="JYM2" s="854"/>
      <c r="JYN2" s="854"/>
      <c r="JYO2" s="854"/>
      <c r="JYP2" s="854"/>
      <c r="JYQ2" s="854"/>
      <c r="JYR2" s="854"/>
      <c r="JYS2" s="854"/>
      <c r="JYT2" s="854"/>
      <c r="JYU2" s="854"/>
      <c r="JYV2" s="854"/>
      <c r="JYW2" s="854"/>
      <c r="JYX2" s="854"/>
      <c r="JYY2" s="854"/>
      <c r="JYZ2" s="854"/>
      <c r="JZA2" s="854"/>
      <c r="JZB2" s="854"/>
      <c r="JZC2" s="854"/>
      <c r="JZD2" s="854"/>
      <c r="JZE2" s="854"/>
      <c r="JZF2" s="854"/>
      <c r="JZG2" s="854"/>
      <c r="JZH2" s="854"/>
      <c r="JZI2" s="854"/>
      <c r="JZJ2" s="854"/>
      <c r="JZK2" s="854"/>
      <c r="JZL2" s="854"/>
      <c r="JZM2" s="854"/>
      <c r="JZN2" s="854"/>
      <c r="JZO2" s="854"/>
      <c r="JZP2" s="854"/>
      <c r="JZQ2" s="854"/>
      <c r="JZR2" s="854"/>
      <c r="JZS2" s="854"/>
      <c r="JZT2" s="854"/>
      <c r="JZU2" s="854"/>
      <c r="JZV2" s="854"/>
      <c r="JZW2" s="854"/>
      <c r="JZX2" s="854"/>
      <c r="JZY2" s="854"/>
      <c r="JZZ2" s="854"/>
      <c r="KAA2" s="854"/>
      <c r="KAB2" s="854"/>
      <c r="KAC2" s="854"/>
      <c r="KAD2" s="854"/>
      <c r="KAE2" s="854"/>
      <c r="KAF2" s="854"/>
      <c r="KAG2" s="854"/>
      <c r="KAH2" s="854"/>
      <c r="KAI2" s="854"/>
      <c r="KAJ2" s="854"/>
      <c r="KAK2" s="854"/>
      <c r="KAL2" s="854"/>
      <c r="KAM2" s="854"/>
      <c r="KAN2" s="854"/>
      <c r="KAO2" s="854"/>
      <c r="KAP2" s="854"/>
      <c r="KAQ2" s="854"/>
      <c r="KAR2" s="854"/>
      <c r="KAS2" s="854"/>
      <c r="KAT2" s="854"/>
      <c r="KAU2" s="854"/>
      <c r="KAV2" s="854"/>
      <c r="KAW2" s="854"/>
      <c r="KAX2" s="854"/>
      <c r="KAY2" s="854"/>
      <c r="KAZ2" s="854"/>
      <c r="KBA2" s="854"/>
      <c r="KBB2" s="854"/>
      <c r="KBC2" s="854"/>
      <c r="KBD2" s="854"/>
      <c r="KBE2" s="854"/>
      <c r="KBF2" s="854"/>
      <c r="KBG2" s="854"/>
      <c r="KBH2" s="854"/>
      <c r="KBI2" s="854"/>
      <c r="KBJ2" s="854"/>
      <c r="KBK2" s="854"/>
      <c r="KBL2" s="854"/>
      <c r="KBM2" s="854"/>
      <c r="KBN2" s="854"/>
      <c r="KBO2" s="854"/>
      <c r="KBP2" s="854"/>
      <c r="KBQ2" s="854"/>
      <c r="KBR2" s="854"/>
      <c r="KBS2" s="854"/>
      <c r="KBT2" s="854"/>
      <c r="KBU2" s="854"/>
      <c r="KBV2" s="854"/>
      <c r="KBW2" s="854"/>
      <c r="KBX2" s="854"/>
      <c r="KBY2" s="854"/>
      <c r="KBZ2" s="854"/>
      <c r="KCA2" s="854"/>
      <c r="KCB2" s="854"/>
      <c r="KCC2" s="854"/>
      <c r="KCD2" s="854"/>
      <c r="KCE2" s="854"/>
      <c r="KCF2" s="854"/>
      <c r="KCG2" s="854"/>
      <c r="KCH2" s="854"/>
      <c r="KCI2" s="854"/>
      <c r="KCJ2" s="854"/>
      <c r="KCK2" s="854"/>
      <c r="KCL2" s="854"/>
      <c r="KCM2" s="854"/>
      <c r="KCN2" s="854"/>
      <c r="KCO2" s="854"/>
      <c r="KCP2" s="854"/>
      <c r="KCQ2" s="854"/>
      <c r="KCR2" s="854"/>
      <c r="KCS2" s="854"/>
      <c r="KCT2" s="854"/>
      <c r="KCU2" s="854"/>
      <c r="KCV2" s="854"/>
      <c r="KCW2" s="854"/>
      <c r="KCX2" s="854"/>
      <c r="KCY2" s="854"/>
      <c r="KCZ2" s="854"/>
      <c r="KDA2" s="854"/>
      <c r="KDB2" s="854"/>
      <c r="KDC2" s="854"/>
      <c r="KDD2" s="854"/>
      <c r="KDE2" s="854"/>
      <c r="KDF2" s="854"/>
      <c r="KDG2" s="854"/>
      <c r="KDH2" s="854"/>
      <c r="KDI2" s="854"/>
      <c r="KDJ2" s="854"/>
      <c r="KDK2" s="854"/>
      <c r="KDL2" s="854"/>
      <c r="KDM2" s="854"/>
      <c r="KDN2" s="854"/>
      <c r="KDO2" s="854"/>
      <c r="KDP2" s="854"/>
      <c r="KDQ2" s="854"/>
      <c r="KDR2" s="854"/>
      <c r="KDS2" s="854"/>
      <c r="KDT2" s="854"/>
      <c r="KDU2" s="854"/>
      <c r="KDV2" s="854"/>
      <c r="KDW2" s="854"/>
      <c r="KDX2" s="854"/>
      <c r="KDY2" s="854"/>
      <c r="KDZ2" s="854"/>
      <c r="KEA2" s="854"/>
      <c r="KEB2" s="854"/>
      <c r="KEC2" s="854"/>
      <c r="KED2" s="854"/>
      <c r="KEE2" s="854"/>
      <c r="KEF2" s="854"/>
      <c r="KEG2" s="854"/>
      <c r="KEH2" s="854"/>
      <c r="KEI2" s="854"/>
      <c r="KEJ2" s="854"/>
      <c r="KEK2" s="854"/>
      <c r="KEL2" s="854"/>
      <c r="KEM2" s="854"/>
      <c r="KEN2" s="854"/>
      <c r="KEO2" s="854"/>
      <c r="KEP2" s="854"/>
      <c r="KEQ2" s="854"/>
      <c r="KER2" s="854"/>
      <c r="KES2" s="854"/>
      <c r="KET2" s="854"/>
      <c r="KEU2" s="854"/>
      <c r="KEV2" s="854"/>
      <c r="KEW2" s="854"/>
      <c r="KEX2" s="854"/>
      <c r="KEY2" s="854"/>
      <c r="KEZ2" s="854"/>
      <c r="KFA2" s="854"/>
      <c r="KFB2" s="854"/>
      <c r="KFC2" s="854"/>
      <c r="KFD2" s="854"/>
      <c r="KFE2" s="854"/>
      <c r="KFF2" s="854"/>
      <c r="KFG2" s="854"/>
      <c r="KFH2" s="854"/>
      <c r="KFI2" s="854"/>
      <c r="KFJ2" s="854"/>
      <c r="KFK2" s="854"/>
      <c r="KFL2" s="854"/>
      <c r="KFM2" s="854"/>
      <c r="KFN2" s="854"/>
      <c r="KFO2" s="854"/>
      <c r="KFP2" s="854"/>
      <c r="KFQ2" s="854"/>
      <c r="KFR2" s="854"/>
      <c r="KFS2" s="854"/>
      <c r="KFT2" s="854"/>
      <c r="KFU2" s="854"/>
      <c r="KFV2" s="854"/>
      <c r="KFW2" s="854"/>
      <c r="KFX2" s="854"/>
      <c r="KFY2" s="854"/>
      <c r="KFZ2" s="854"/>
      <c r="KGA2" s="854"/>
      <c r="KGB2" s="854"/>
      <c r="KGC2" s="854"/>
      <c r="KGD2" s="854"/>
      <c r="KGE2" s="854"/>
      <c r="KGF2" s="854"/>
      <c r="KGG2" s="854"/>
      <c r="KGH2" s="854"/>
      <c r="KGI2" s="854"/>
      <c r="KGJ2" s="854"/>
      <c r="KGK2" s="854"/>
      <c r="KGL2" s="854"/>
      <c r="KGM2" s="854"/>
      <c r="KGN2" s="854"/>
      <c r="KGO2" s="854"/>
      <c r="KGP2" s="854"/>
      <c r="KGQ2" s="854"/>
      <c r="KGR2" s="854"/>
      <c r="KGS2" s="854"/>
      <c r="KGT2" s="854"/>
      <c r="KGU2" s="854"/>
      <c r="KGV2" s="854"/>
      <c r="KGW2" s="854"/>
      <c r="KGX2" s="854"/>
      <c r="KGY2" s="854"/>
      <c r="KGZ2" s="854"/>
      <c r="KHA2" s="854"/>
      <c r="KHB2" s="854"/>
      <c r="KHC2" s="854"/>
      <c r="KHD2" s="854"/>
      <c r="KHE2" s="854"/>
      <c r="KHF2" s="854"/>
      <c r="KHG2" s="854"/>
      <c r="KHH2" s="854"/>
      <c r="KHI2" s="854"/>
      <c r="KHJ2" s="854"/>
      <c r="KHK2" s="854"/>
      <c r="KHL2" s="854"/>
      <c r="KHM2" s="854"/>
      <c r="KHN2" s="854"/>
      <c r="KHO2" s="854"/>
      <c r="KHP2" s="854"/>
      <c r="KHQ2" s="854"/>
      <c r="KHR2" s="854"/>
      <c r="KHS2" s="854"/>
      <c r="KHT2" s="854"/>
      <c r="KHU2" s="854"/>
      <c r="KHV2" s="854"/>
      <c r="KHW2" s="854"/>
      <c r="KHX2" s="854"/>
      <c r="KHY2" s="854"/>
      <c r="KHZ2" s="854"/>
      <c r="KIA2" s="854"/>
      <c r="KIB2" s="854"/>
      <c r="KIC2" s="854"/>
      <c r="KID2" s="854"/>
      <c r="KIE2" s="854"/>
      <c r="KIF2" s="854"/>
      <c r="KIG2" s="854"/>
      <c r="KIH2" s="854"/>
      <c r="KII2" s="854"/>
      <c r="KIJ2" s="854"/>
      <c r="KIK2" s="854"/>
      <c r="KIL2" s="854"/>
      <c r="KIM2" s="854"/>
      <c r="KIN2" s="854"/>
      <c r="KIO2" s="854"/>
      <c r="KIP2" s="854"/>
      <c r="KIQ2" s="854"/>
      <c r="KIR2" s="854"/>
      <c r="KIS2" s="854"/>
      <c r="KIT2" s="854"/>
      <c r="KIU2" s="854"/>
      <c r="KIV2" s="854"/>
      <c r="KIW2" s="854"/>
      <c r="KIX2" s="854"/>
      <c r="KIY2" s="854"/>
      <c r="KIZ2" s="854"/>
      <c r="KJA2" s="854"/>
      <c r="KJB2" s="854"/>
      <c r="KJC2" s="854"/>
      <c r="KJD2" s="854"/>
      <c r="KJE2" s="854"/>
      <c r="KJF2" s="854"/>
      <c r="KJG2" s="854"/>
      <c r="KJH2" s="854"/>
      <c r="KJI2" s="854"/>
      <c r="KJJ2" s="854"/>
      <c r="KJK2" s="854"/>
      <c r="KJL2" s="854"/>
      <c r="KJM2" s="854"/>
      <c r="KJN2" s="854"/>
      <c r="KJO2" s="854"/>
      <c r="KJP2" s="854"/>
      <c r="KJQ2" s="854"/>
      <c r="KJR2" s="854"/>
      <c r="KJS2" s="854"/>
      <c r="KJT2" s="854"/>
      <c r="KJU2" s="854"/>
      <c r="KJV2" s="854"/>
      <c r="KJW2" s="854"/>
      <c r="KJX2" s="854"/>
      <c r="KJY2" s="854"/>
      <c r="KJZ2" s="854"/>
      <c r="KKA2" s="854"/>
      <c r="KKB2" s="854"/>
      <c r="KKC2" s="854"/>
      <c r="KKD2" s="854"/>
      <c r="KKE2" s="854"/>
      <c r="KKF2" s="854"/>
      <c r="KKG2" s="854"/>
      <c r="KKH2" s="854"/>
      <c r="KKI2" s="854"/>
      <c r="KKJ2" s="854"/>
      <c r="KKK2" s="854"/>
      <c r="KKL2" s="854"/>
      <c r="KKM2" s="854"/>
      <c r="KKN2" s="854"/>
      <c r="KKO2" s="854"/>
      <c r="KKP2" s="854"/>
      <c r="KKQ2" s="854"/>
      <c r="KKR2" s="854"/>
      <c r="KKS2" s="854"/>
      <c r="KKT2" s="854"/>
      <c r="KKU2" s="854"/>
      <c r="KKV2" s="854"/>
      <c r="KKW2" s="854"/>
      <c r="KKX2" s="854"/>
      <c r="KKY2" s="854"/>
      <c r="KKZ2" s="854"/>
      <c r="KLA2" s="854"/>
      <c r="KLB2" s="854"/>
      <c r="KLC2" s="854"/>
      <c r="KLD2" s="854"/>
      <c r="KLE2" s="854"/>
      <c r="KLF2" s="854"/>
      <c r="KLG2" s="854"/>
      <c r="KLH2" s="854"/>
      <c r="KLI2" s="854"/>
      <c r="KLJ2" s="854"/>
      <c r="KLK2" s="854"/>
      <c r="KLL2" s="854"/>
      <c r="KLM2" s="854"/>
      <c r="KLN2" s="854"/>
      <c r="KLO2" s="854"/>
      <c r="KLP2" s="854"/>
      <c r="KLQ2" s="854"/>
      <c r="KLR2" s="854"/>
      <c r="KLS2" s="854"/>
      <c r="KLT2" s="854"/>
      <c r="KLU2" s="854"/>
      <c r="KLV2" s="854"/>
      <c r="KLW2" s="854"/>
      <c r="KLX2" s="854"/>
      <c r="KLY2" s="854"/>
      <c r="KLZ2" s="854"/>
      <c r="KMA2" s="854"/>
      <c r="KMB2" s="854"/>
      <c r="KMC2" s="854"/>
      <c r="KMD2" s="854"/>
      <c r="KME2" s="854"/>
      <c r="KMF2" s="854"/>
      <c r="KMG2" s="854"/>
      <c r="KMH2" s="854"/>
      <c r="KMI2" s="854"/>
      <c r="KMJ2" s="854"/>
      <c r="KMK2" s="854"/>
      <c r="KML2" s="854"/>
      <c r="KMM2" s="854"/>
      <c r="KMN2" s="854"/>
      <c r="KMO2" s="854"/>
      <c r="KMP2" s="854"/>
      <c r="KMQ2" s="854"/>
      <c r="KMR2" s="854"/>
      <c r="KMS2" s="854"/>
      <c r="KMT2" s="854"/>
      <c r="KMU2" s="854"/>
      <c r="KMV2" s="854"/>
      <c r="KMW2" s="854"/>
      <c r="KMX2" s="854"/>
      <c r="KMY2" s="854"/>
      <c r="KMZ2" s="854"/>
      <c r="KNA2" s="854"/>
      <c r="KNB2" s="854"/>
      <c r="KNC2" s="854"/>
      <c r="KND2" s="854"/>
      <c r="KNE2" s="854"/>
      <c r="KNF2" s="854"/>
      <c r="KNG2" s="854"/>
      <c r="KNH2" s="854"/>
      <c r="KNI2" s="854"/>
      <c r="KNJ2" s="854"/>
      <c r="KNK2" s="854"/>
      <c r="KNL2" s="854"/>
      <c r="KNM2" s="854"/>
      <c r="KNN2" s="854"/>
      <c r="KNO2" s="854"/>
      <c r="KNP2" s="854"/>
      <c r="KNQ2" s="854"/>
      <c r="KNR2" s="854"/>
      <c r="KNS2" s="854"/>
      <c r="KNT2" s="854"/>
      <c r="KNU2" s="854"/>
      <c r="KNV2" s="854"/>
      <c r="KNW2" s="854"/>
      <c r="KNX2" s="854"/>
      <c r="KNY2" s="854"/>
      <c r="KNZ2" s="854"/>
      <c r="KOA2" s="854"/>
      <c r="KOB2" s="854"/>
      <c r="KOC2" s="854"/>
      <c r="KOD2" s="854"/>
      <c r="KOE2" s="854"/>
      <c r="KOF2" s="854"/>
      <c r="KOG2" s="854"/>
      <c r="KOH2" s="854"/>
      <c r="KOI2" s="854"/>
      <c r="KOJ2" s="854"/>
      <c r="KOK2" s="854"/>
      <c r="KOL2" s="854"/>
      <c r="KOM2" s="854"/>
      <c r="KON2" s="854"/>
      <c r="KOO2" s="854"/>
      <c r="KOP2" s="854"/>
      <c r="KOQ2" s="854"/>
      <c r="KOR2" s="854"/>
      <c r="KOS2" s="854"/>
      <c r="KOT2" s="854"/>
      <c r="KOU2" s="854"/>
      <c r="KOV2" s="854"/>
      <c r="KOW2" s="854"/>
      <c r="KOX2" s="854"/>
      <c r="KOY2" s="854"/>
      <c r="KOZ2" s="854"/>
      <c r="KPA2" s="854"/>
      <c r="KPB2" s="854"/>
      <c r="KPC2" s="854"/>
      <c r="KPD2" s="854"/>
      <c r="KPE2" s="854"/>
      <c r="KPF2" s="854"/>
      <c r="KPG2" s="854"/>
      <c r="KPH2" s="854"/>
      <c r="KPI2" s="854"/>
      <c r="KPJ2" s="854"/>
      <c r="KPK2" s="854"/>
      <c r="KPL2" s="854"/>
      <c r="KPM2" s="854"/>
      <c r="KPN2" s="854"/>
      <c r="KPO2" s="854"/>
      <c r="KPP2" s="854"/>
      <c r="KPQ2" s="854"/>
      <c r="KPR2" s="854"/>
      <c r="KPS2" s="854"/>
      <c r="KPT2" s="854"/>
      <c r="KPU2" s="854"/>
      <c r="KPV2" s="854"/>
      <c r="KPW2" s="854"/>
      <c r="KPX2" s="854"/>
      <c r="KPY2" s="854"/>
      <c r="KPZ2" s="854"/>
      <c r="KQA2" s="854"/>
      <c r="KQB2" s="854"/>
      <c r="KQC2" s="854"/>
      <c r="KQD2" s="854"/>
      <c r="KQE2" s="854"/>
      <c r="KQF2" s="854"/>
      <c r="KQG2" s="854"/>
      <c r="KQH2" s="854"/>
      <c r="KQI2" s="854"/>
      <c r="KQJ2" s="854"/>
      <c r="KQK2" s="854"/>
      <c r="KQL2" s="854"/>
      <c r="KQM2" s="854"/>
      <c r="KQN2" s="854"/>
      <c r="KQO2" s="854"/>
      <c r="KQP2" s="854"/>
      <c r="KQQ2" s="854"/>
      <c r="KQR2" s="854"/>
      <c r="KQS2" s="854"/>
      <c r="KQT2" s="854"/>
      <c r="KQU2" s="854"/>
      <c r="KQV2" s="854"/>
      <c r="KQW2" s="854"/>
      <c r="KQX2" s="854"/>
      <c r="KQY2" s="854"/>
      <c r="KQZ2" s="854"/>
      <c r="KRA2" s="854"/>
      <c r="KRB2" s="854"/>
      <c r="KRC2" s="854"/>
      <c r="KRD2" s="854"/>
      <c r="KRE2" s="854"/>
      <c r="KRF2" s="854"/>
      <c r="KRG2" s="854"/>
      <c r="KRH2" s="854"/>
      <c r="KRI2" s="854"/>
      <c r="KRJ2" s="854"/>
      <c r="KRK2" s="854"/>
      <c r="KRL2" s="854"/>
      <c r="KRM2" s="854"/>
      <c r="KRN2" s="854"/>
      <c r="KRO2" s="854"/>
      <c r="KRP2" s="854"/>
      <c r="KRQ2" s="854"/>
      <c r="KRR2" s="854"/>
      <c r="KRS2" s="854"/>
      <c r="KRT2" s="854"/>
      <c r="KRU2" s="854"/>
      <c r="KRV2" s="854"/>
      <c r="KRW2" s="854"/>
      <c r="KRX2" s="854"/>
      <c r="KRY2" s="854"/>
      <c r="KRZ2" s="854"/>
      <c r="KSA2" s="854"/>
      <c r="KSB2" s="854"/>
      <c r="KSC2" s="854"/>
      <c r="KSD2" s="854"/>
      <c r="KSE2" s="854"/>
      <c r="KSF2" s="854"/>
      <c r="KSG2" s="854"/>
      <c r="KSH2" s="854"/>
      <c r="KSI2" s="854"/>
      <c r="KSJ2" s="854"/>
      <c r="KSK2" s="854"/>
      <c r="KSL2" s="854"/>
      <c r="KSM2" s="854"/>
      <c r="KSN2" s="854"/>
      <c r="KSO2" s="854"/>
      <c r="KSP2" s="854"/>
      <c r="KSQ2" s="854"/>
      <c r="KSR2" s="854"/>
      <c r="KSS2" s="854"/>
      <c r="KST2" s="854"/>
      <c r="KSU2" s="854"/>
      <c r="KSV2" s="854"/>
      <c r="KSW2" s="854"/>
      <c r="KSX2" s="854"/>
      <c r="KSY2" s="854"/>
      <c r="KSZ2" s="854"/>
      <c r="KTA2" s="854"/>
      <c r="KTB2" s="854"/>
      <c r="KTC2" s="854"/>
      <c r="KTD2" s="854"/>
      <c r="KTE2" s="854"/>
      <c r="KTF2" s="854"/>
      <c r="KTG2" s="854"/>
      <c r="KTH2" s="854"/>
      <c r="KTI2" s="854"/>
      <c r="KTJ2" s="854"/>
      <c r="KTK2" s="854"/>
      <c r="KTL2" s="854"/>
      <c r="KTM2" s="854"/>
      <c r="KTN2" s="854"/>
      <c r="KTO2" s="854"/>
      <c r="KTP2" s="854"/>
      <c r="KTQ2" s="854"/>
      <c r="KTR2" s="854"/>
      <c r="KTS2" s="854"/>
      <c r="KTT2" s="854"/>
      <c r="KTU2" s="854"/>
      <c r="KTV2" s="854"/>
      <c r="KTW2" s="854"/>
      <c r="KTX2" s="854"/>
      <c r="KTY2" s="854"/>
      <c r="KTZ2" s="854"/>
      <c r="KUA2" s="854"/>
      <c r="KUB2" s="854"/>
      <c r="KUC2" s="854"/>
      <c r="KUD2" s="854"/>
      <c r="KUE2" s="854"/>
      <c r="KUF2" s="854"/>
      <c r="KUG2" s="854"/>
      <c r="KUH2" s="854"/>
      <c r="KUI2" s="854"/>
      <c r="KUJ2" s="854"/>
      <c r="KUK2" s="854"/>
      <c r="KUL2" s="854"/>
      <c r="KUM2" s="854"/>
      <c r="KUN2" s="854"/>
      <c r="KUO2" s="854"/>
      <c r="KUP2" s="854"/>
      <c r="KUQ2" s="854"/>
      <c r="KUR2" s="854"/>
      <c r="KUS2" s="854"/>
      <c r="KUT2" s="854"/>
      <c r="KUU2" s="854"/>
      <c r="KUV2" s="854"/>
      <c r="KUW2" s="854"/>
      <c r="KUX2" s="854"/>
      <c r="KUY2" s="854"/>
      <c r="KUZ2" s="854"/>
      <c r="KVA2" s="854"/>
      <c r="KVB2" s="854"/>
      <c r="KVC2" s="854"/>
      <c r="KVD2" s="854"/>
      <c r="KVE2" s="854"/>
      <c r="KVF2" s="854"/>
      <c r="KVG2" s="854"/>
      <c r="KVH2" s="854"/>
      <c r="KVI2" s="854"/>
      <c r="KVJ2" s="854"/>
      <c r="KVK2" s="854"/>
      <c r="KVL2" s="854"/>
      <c r="KVM2" s="854"/>
      <c r="KVN2" s="854"/>
      <c r="KVO2" s="854"/>
      <c r="KVP2" s="854"/>
      <c r="KVQ2" s="854"/>
      <c r="KVR2" s="854"/>
      <c r="KVS2" s="854"/>
      <c r="KVT2" s="854"/>
      <c r="KVU2" s="854"/>
      <c r="KVV2" s="854"/>
      <c r="KVW2" s="854"/>
      <c r="KVX2" s="854"/>
      <c r="KVY2" s="854"/>
      <c r="KVZ2" s="854"/>
      <c r="KWA2" s="854"/>
      <c r="KWB2" s="854"/>
      <c r="KWC2" s="854"/>
      <c r="KWD2" s="854"/>
      <c r="KWE2" s="854"/>
      <c r="KWF2" s="854"/>
      <c r="KWG2" s="854"/>
      <c r="KWH2" s="854"/>
      <c r="KWI2" s="854"/>
      <c r="KWJ2" s="854"/>
      <c r="KWK2" s="854"/>
      <c r="KWL2" s="854"/>
      <c r="KWM2" s="854"/>
      <c r="KWN2" s="854"/>
      <c r="KWO2" s="854"/>
      <c r="KWP2" s="854"/>
      <c r="KWQ2" s="854"/>
      <c r="KWR2" s="854"/>
      <c r="KWS2" s="854"/>
      <c r="KWT2" s="854"/>
      <c r="KWU2" s="854"/>
      <c r="KWV2" s="854"/>
      <c r="KWW2" s="854"/>
      <c r="KWX2" s="854"/>
      <c r="KWY2" s="854"/>
      <c r="KWZ2" s="854"/>
      <c r="KXA2" s="854"/>
      <c r="KXB2" s="854"/>
      <c r="KXC2" s="854"/>
      <c r="KXD2" s="854"/>
      <c r="KXE2" s="854"/>
      <c r="KXF2" s="854"/>
      <c r="KXG2" s="854"/>
      <c r="KXH2" s="854"/>
      <c r="KXI2" s="854"/>
      <c r="KXJ2" s="854"/>
      <c r="KXK2" s="854"/>
      <c r="KXL2" s="854"/>
      <c r="KXM2" s="854"/>
      <c r="KXN2" s="854"/>
      <c r="KXO2" s="854"/>
      <c r="KXP2" s="854"/>
      <c r="KXQ2" s="854"/>
      <c r="KXR2" s="854"/>
      <c r="KXS2" s="854"/>
      <c r="KXT2" s="854"/>
      <c r="KXU2" s="854"/>
      <c r="KXV2" s="854"/>
      <c r="KXW2" s="854"/>
      <c r="KXX2" s="854"/>
      <c r="KXY2" s="854"/>
      <c r="KXZ2" s="854"/>
      <c r="KYA2" s="854"/>
      <c r="KYB2" s="854"/>
      <c r="KYC2" s="854"/>
      <c r="KYD2" s="854"/>
      <c r="KYE2" s="854"/>
      <c r="KYF2" s="854"/>
      <c r="KYG2" s="854"/>
      <c r="KYH2" s="854"/>
      <c r="KYI2" s="854"/>
      <c r="KYJ2" s="854"/>
      <c r="KYK2" s="854"/>
      <c r="KYL2" s="854"/>
      <c r="KYM2" s="854"/>
      <c r="KYN2" s="854"/>
      <c r="KYO2" s="854"/>
      <c r="KYP2" s="854"/>
      <c r="KYQ2" s="854"/>
      <c r="KYR2" s="854"/>
      <c r="KYS2" s="854"/>
      <c r="KYT2" s="854"/>
      <c r="KYU2" s="854"/>
      <c r="KYV2" s="854"/>
      <c r="KYW2" s="854"/>
      <c r="KYX2" s="854"/>
      <c r="KYY2" s="854"/>
      <c r="KYZ2" s="854"/>
      <c r="KZA2" s="854"/>
      <c r="KZB2" s="854"/>
      <c r="KZC2" s="854"/>
      <c r="KZD2" s="854"/>
      <c r="KZE2" s="854"/>
      <c r="KZF2" s="854"/>
      <c r="KZG2" s="854"/>
      <c r="KZH2" s="854"/>
      <c r="KZI2" s="854"/>
      <c r="KZJ2" s="854"/>
      <c r="KZK2" s="854"/>
      <c r="KZL2" s="854"/>
      <c r="KZM2" s="854"/>
      <c r="KZN2" s="854"/>
      <c r="KZO2" s="854"/>
      <c r="KZP2" s="854"/>
      <c r="KZQ2" s="854"/>
      <c r="KZR2" s="854"/>
      <c r="KZS2" s="854"/>
      <c r="KZT2" s="854"/>
      <c r="KZU2" s="854"/>
      <c r="KZV2" s="854"/>
      <c r="KZW2" s="854"/>
      <c r="KZX2" s="854"/>
      <c r="KZY2" s="854"/>
      <c r="KZZ2" s="854"/>
      <c r="LAA2" s="854"/>
      <c r="LAB2" s="854"/>
      <c r="LAC2" s="854"/>
      <c r="LAD2" s="854"/>
      <c r="LAE2" s="854"/>
      <c r="LAF2" s="854"/>
      <c r="LAG2" s="854"/>
      <c r="LAH2" s="854"/>
      <c r="LAI2" s="854"/>
      <c r="LAJ2" s="854"/>
      <c r="LAK2" s="854"/>
      <c r="LAL2" s="854"/>
      <c r="LAM2" s="854"/>
      <c r="LAN2" s="854"/>
      <c r="LAO2" s="854"/>
      <c r="LAP2" s="854"/>
      <c r="LAQ2" s="854"/>
      <c r="LAR2" s="854"/>
      <c r="LAS2" s="854"/>
      <c r="LAT2" s="854"/>
      <c r="LAU2" s="854"/>
      <c r="LAV2" s="854"/>
      <c r="LAW2" s="854"/>
      <c r="LAX2" s="854"/>
      <c r="LAY2" s="854"/>
      <c r="LAZ2" s="854"/>
      <c r="LBA2" s="854"/>
      <c r="LBB2" s="854"/>
      <c r="LBC2" s="854"/>
      <c r="LBD2" s="854"/>
      <c r="LBE2" s="854"/>
      <c r="LBF2" s="854"/>
      <c r="LBG2" s="854"/>
      <c r="LBH2" s="854"/>
      <c r="LBI2" s="854"/>
      <c r="LBJ2" s="854"/>
      <c r="LBK2" s="854"/>
      <c r="LBL2" s="854"/>
      <c r="LBM2" s="854"/>
      <c r="LBN2" s="854"/>
      <c r="LBO2" s="854"/>
      <c r="LBP2" s="854"/>
      <c r="LBQ2" s="854"/>
      <c r="LBR2" s="854"/>
      <c r="LBS2" s="854"/>
      <c r="LBT2" s="854"/>
      <c r="LBU2" s="854"/>
      <c r="LBV2" s="854"/>
      <c r="LBW2" s="854"/>
      <c r="LBX2" s="854"/>
      <c r="LBY2" s="854"/>
      <c r="LBZ2" s="854"/>
      <c r="LCA2" s="854"/>
      <c r="LCB2" s="854"/>
      <c r="LCC2" s="854"/>
      <c r="LCD2" s="854"/>
      <c r="LCE2" s="854"/>
      <c r="LCF2" s="854"/>
      <c r="LCG2" s="854"/>
      <c r="LCH2" s="854"/>
      <c r="LCI2" s="854"/>
      <c r="LCJ2" s="854"/>
      <c r="LCK2" s="854"/>
      <c r="LCL2" s="854"/>
      <c r="LCM2" s="854"/>
      <c r="LCN2" s="854"/>
      <c r="LCO2" s="854"/>
      <c r="LCP2" s="854"/>
      <c r="LCQ2" s="854"/>
      <c r="LCR2" s="854"/>
      <c r="LCS2" s="854"/>
      <c r="LCT2" s="854"/>
      <c r="LCU2" s="854"/>
      <c r="LCV2" s="854"/>
      <c r="LCW2" s="854"/>
      <c r="LCX2" s="854"/>
      <c r="LCY2" s="854"/>
      <c r="LCZ2" s="854"/>
      <c r="LDA2" s="854"/>
      <c r="LDB2" s="854"/>
      <c r="LDC2" s="854"/>
      <c r="LDD2" s="854"/>
      <c r="LDE2" s="854"/>
      <c r="LDF2" s="854"/>
      <c r="LDG2" s="854"/>
      <c r="LDH2" s="854"/>
      <c r="LDI2" s="854"/>
      <c r="LDJ2" s="854"/>
      <c r="LDK2" s="854"/>
      <c r="LDL2" s="854"/>
      <c r="LDM2" s="854"/>
      <c r="LDN2" s="854"/>
      <c r="LDO2" s="854"/>
      <c r="LDP2" s="854"/>
      <c r="LDQ2" s="854"/>
      <c r="LDR2" s="854"/>
      <c r="LDS2" s="854"/>
      <c r="LDT2" s="854"/>
      <c r="LDU2" s="854"/>
      <c r="LDV2" s="854"/>
      <c r="LDW2" s="854"/>
      <c r="LDX2" s="854"/>
      <c r="LDY2" s="854"/>
      <c r="LDZ2" s="854"/>
      <c r="LEA2" s="854"/>
      <c r="LEB2" s="854"/>
      <c r="LEC2" s="854"/>
      <c r="LED2" s="854"/>
      <c r="LEE2" s="854"/>
      <c r="LEF2" s="854"/>
      <c r="LEG2" s="854"/>
      <c r="LEH2" s="854"/>
      <c r="LEI2" s="854"/>
      <c r="LEJ2" s="854"/>
      <c r="LEK2" s="854"/>
      <c r="LEL2" s="854"/>
      <c r="LEM2" s="854"/>
      <c r="LEN2" s="854"/>
      <c r="LEO2" s="854"/>
      <c r="LEP2" s="854"/>
      <c r="LEQ2" s="854"/>
      <c r="LER2" s="854"/>
      <c r="LES2" s="854"/>
      <c r="LET2" s="854"/>
      <c r="LEU2" s="854"/>
      <c r="LEV2" s="854"/>
      <c r="LEW2" s="854"/>
      <c r="LEX2" s="854"/>
      <c r="LEY2" s="854"/>
      <c r="LEZ2" s="854"/>
      <c r="LFA2" s="854"/>
      <c r="LFB2" s="854"/>
      <c r="LFC2" s="854"/>
      <c r="LFD2" s="854"/>
      <c r="LFE2" s="854"/>
      <c r="LFF2" s="854"/>
      <c r="LFG2" s="854"/>
      <c r="LFH2" s="854"/>
      <c r="LFI2" s="854"/>
      <c r="LFJ2" s="854"/>
      <c r="LFK2" s="854"/>
      <c r="LFL2" s="854"/>
      <c r="LFM2" s="854"/>
      <c r="LFN2" s="854"/>
      <c r="LFO2" s="854"/>
      <c r="LFP2" s="854"/>
      <c r="LFQ2" s="854"/>
      <c r="LFR2" s="854"/>
      <c r="LFS2" s="854"/>
      <c r="LFT2" s="854"/>
      <c r="LFU2" s="854"/>
      <c r="LFV2" s="854"/>
      <c r="LFW2" s="854"/>
      <c r="LFX2" s="854"/>
      <c r="LFY2" s="854"/>
      <c r="LFZ2" s="854"/>
      <c r="LGA2" s="854"/>
      <c r="LGB2" s="854"/>
      <c r="LGC2" s="854"/>
      <c r="LGD2" s="854"/>
      <c r="LGE2" s="854"/>
      <c r="LGF2" s="854"/>
      <c r="LGG2" s="854"/>
      <c r="LGH2" s="854"/>
      <c r="LGI2" s="854"/>
      <c r="LGJ2" s="854"/>
      <c r="LGK2" s="854"/>
      <c r="LGL2" s="854"/>
      <c r="LGM2" s="854"/>
      <c r="LGN2" s="854"/>
      <c r="LGO2" s="854"/>
      <c r="LGP2" s="854"/>
      <c r="LGQ2" s="854"/>
      <c r="LGR2" s="854"/>
      <c r="LGS2" s="854"/>
      <c r="LGT2" s="854"/>
      <c r="LGU2" s="854"/>
      <c r="LGV2" s="854"/>
      <c r="LGW2" s="854"/>
      <c r="LGX2" s="854"/>
      <c r="LGY2" s="854"/>
      <c r="LGZ2" s="854"/>
      <c r="LHA2" s="854"/>
      <c r="LHB2" s="854"/>
      <c r="LHC2" s="854"/>
      <c r="LHD2" s="854"/>
      <c r="LHE2" s="854"/>
      <c r="LHF2" s="854"/>
      <c r="LHG2" s="854"/>
      <c r="LHH2" s="854"/>
      <c r="LHI2" s="854"/>
      <c r="LHJ2" s="854"/>
      <c r="LHK2" s="854"/>
      <c r="LHL2" s="854"/>
      <c r="LHM2" s="854"/>
      <c r="LHN2" s="854"/>
      <c r="LHO2" s="854"/>
      <c r="LHP2" s="854"/>
      <c r="LHQ2" s="854"/>
      <c r="LHR2" s="854"/>
      <c r="LHS2" s="854"/>
      <c r="LHT2" s="854"/>
      <c r="LHU2" s="854"/>
      <c r="LHV2" s="854"/>
      <c r="LHW2" s="854"/>
      <c r="LHX2" s="854"/>
      <c r="LHY2" s="854"/>
      <c r="LHZ2" s="854"/>
      <c r="LIA2" s="854"/>
      <c r="LIB2" s="854"/>
      <c r="LIC2" s="854"/>
      <c r="LID2" s="854"/>
      <c r="LIE2" s="854"/>
      <c r="LIF2" s="854"/>
      <c r="LIG2" s="854"/>
      <c r="LIH2" s="854"/>
      <c r="LII2" s="854"/>
      <c r="LIJ2" s="854"/>
      <c r="LIK2" s="854"/>
      <c r="LIL2" s="854"/>
      <c r="LIM2" s="854"/>
      <c r="LIN2" s="854"/>
      <c r="LIO2" s="854"/>
      <c r="LIP2" s="854"/>
      <c r="LIQ2" s="854"/>
      <c r="LIR2" s="854"/>
      <c r="LIS2" s="854"/>
      <c r="LIT2" s="854"/>
      <c r="LIU2" s="854"/>
      <c r="LIV2" s="854"/>
      <c r="LIW2" s="854"/>
      <c r="LIX2" s="854"/>
      <c r="LIY2" s="854"/>
      <c r="LIZ2" s="854"/>
      <c r="LJA2" s="854"/>
      <c r="LJB2" s="854"/>
      <c r="LJC2" s="854"/>
      <c r="LJD2" s="854"/>
      <c r="LJE2" s="854"/>
      <c r="LJF2" s="854"/>
      <c r="LJG2" s="854"/>
      <c r="LJH2" s="854"/>
      <c r="LJI2" s="854"/>
      <c r="LJJ2" s="854"/>
      <c r="LJK2" s="854"/>
      <c r="LJL2" s="854"/>
      <c r="LJM2" s="854"/>
      <c r="LJN2" s="854"/>
      <c r="LJO2" s="854"/>
      <c r="LJP2" s="854"/>
      <c r="LJQ2" s="854"/>
      <c r="LJR2" s="854"/>
      <c r="LJS2" s="854"/>
      <c r="LJT2" s="854"/>
      <c r="LJU2" s="854"/>
      <c r="LJV2" s="854"/>
      <c r="LJW2" s="854"/>
      <c r="LJX2" s="854"/>
      <c r="LJY2" s="854"/>
      <c r="LJZ2" s="854"/>
      <c r="LKA2" s="854"/>
      <c r="LKB2" s="854"/>
      <c r="LKC2" s="854"/>
      <c r="LKD2" s="854"/>
      <c r="LKE2" s="854"/>
      <c r="LKF2" s="854"/>
      <c r="LKG2" s="854"/>
      <c r="LKH2" s="854"/>
      <c r="LKI2" s="854"/>
      <c r="LKJ2" s="854"/>
      <c r="LKK2" s="854"/>
      <c r="LKL2" s="854"/>
      <c r="LKM2" s="854"/>
      <c r="LKN2" s="854"/>
      <c r="LKO2" s="854"/>
      <c r="LKP2" s="854"/>
      <c r="LKQ2" s="854"/>
      <c r="LKR2" s="854"/>
      <c r="LKS2" s="854"/>
      <c r="LKT2" s="854"/>
      <c r="LKU2" s="854"/>
      <c r="LKV2" s="854"/>
      <c r="LKW2" s="854"/>
      <c r="LKX2" s="854"/>
      <c r="LKY2" s="854"/>
      <c r="LKZ2" s="854"/>
      <c r="LLA2" s="854"/>
      <c r="LLB2" s="854"/>
      <c r="LLC2" s="854"/>
      <c r="LLD2" s="854"/>
      <c r="LLE2" s="854"/>
      <c r="LLF2" s="854"/>
      <c r="LLG2" s="854"/>
      <c r="LLH2" s="854"/>
      <c r="LLI2" s="854"/>
      <c r="LLJ2" s="854"/>
      <c r="LLK2" s="854"/>
      <c r="LLL2" s="854"/>
      <c r="LLM2" s="854"/>
      <c r="LLN2" s="854"/>
      <c r="LLO2" s="854"/>
      <c r="LLP2" s="854"/>
      <c r="LLQ2" s="854"/>
      <c r="LLR2" s="854"/>
      <c r="LLS2" s="854"/>
      <c r="LLT2" s="854"/>
      <c r="LLU2" s="854"/>
      <c r="LLV2" s="854"/>
      <c r="LLW2" s="854"/>
      <c r="LLX2" s="854"/>
      <c r="LLY2" s="854"/>
      <c r="LLZ2" s="854"/>
      <c r="LMA2" s="854"/>
      <c r="LMB2" s="854"/>
      <c r="LMC2" s="854"/>
      <c r="LMD2" s="854"/>
      <c r="LME2" s="854"/>
      <c r="LMF2" s="854"/>
      <c r="LMG2" s="854"/>
      <c r="LMH2" s="854"/>
      <c r="LMI2" s="854"/>
      <c r="LMJ2" s="854"/>
      <c r="LMK2" s="854"/>
      <c r="LML2" s="854"/>
      <c r="LMM2" s="854"/>
      <c r="LMN2" s="854"/>
      <c r="LMO2" s="854"/>
      <c r="LMP2" s="854"/>
      <c r="LMQ2" s="854"/>
      <c r="LMR2" s="854"/>
      <c r="LMS2" s="854"/>
      <c r="LMT2" s="854"/>
      <c r="LMU2" s="854"/>
      <c r="LMV2" s="854"/>
      <c r="LMW2" s="854"/>
      <c r="LMX2" s="854"/>
      <c r="LMY2" s="854"/>
      <c r="LMZ2" s="854"/>
      <c r="LNA2" s="854"/>
      <c r="LNB2" s="854"/>
      <c r="LNC2" s="854"/>
      <c r="LND2" s="854"/>
      <c r="LNE2" s="854"/>
      <c r="LNF2" s="854"/>
      <c r="LNG2" s="854"/>
      <c r="LNH2" s="854"/>
      <c r="LNI2" s="854"/>
      <c r="LNJ2" s="854"/>
      <c r="LNK2" s="854"/>
      <c r="LNL2" s="854"/>
      <c r="LNM2" s="854"/>
      <c r="LNN2" s="854"/>
      <c r="LNO2" s="854"/>
      <c r="LNP2" s="854"/>
      <c r="LNQ2" s="854"/>
      <c r="LNR2" s="854"/>
      <c r="LNS2" s="854"/>
      <c r="LNT2" s="854"/>
      <c r="LNU2" s="854"/>
      <c r="LNV2" s="854"/>
      <c r="LNW2" s="854"/>
      <c r="LNX2" s="854"/>
      <c r="LNY2" s="854"/>
      <c r="LNZ2" s="854"/>
      <c r="LOA2" s="854"/>
      <c r="LOB2" s="854"/>
      <c r="LOC2" s="854"/>
      <c r="LOD2" s="854"/>
      <c r="LOE2" s="854"/>
      <c r="LOF2" s="854"/>
      <c r="LOG2" s="854"/>
      <c r="LOH2" s="854"/>
      <c r="LOI2" s="854"/>
      <c r="LOJ2" s="854"/>
      <c r="LOK2" s="854"/>
      <c r="LOL2" s="854"/>
      <c r="LOM2" s="854"/>
      <c r="LON2" s="854"/>
      <c r="LOO2" s="854"/>
      <c r="LOP2" s="854"/>
      <c r="LOQ2" s="854"/>
      <c r="LOR2" s="854"/>
      <c r="LOS2" s="854"/>
      <c r="LOT2" s="854"/>
      <c r="LOU2" s="854"/>
      <c r="LOV2" s="854"/>
      <c r="LOW2" s="854"/>
      <c r="LOX2" s="854"/>
      <c r="LOY2" s="854"/>
      <c r="LOZ2" s="854"/>
      <c r="LPA2" s="854"/>
      <c r="LPB2" s="854"/>
      <c r="LPC2" s="854"/>
      <c r="LPD2" s="854"/>
      <c r="LPE2" s="854"/>
      <c r="LPF2" s="854"/>
      <c r="LPG2" s="854"/>
      <c r="LPH2" s="854"/>
      <c r="LPI2" s="854"/>
      <c r="LPJ2" s="854"/>
      <c r="LPK2" s="854"/>
      <c r="LPL2" s="854"/>
      <c r="LPM2" s="854"/>
      <c r="LPN2" s="854"/>
      <c r="LPO2" s="854"/>
      <c r="LPP2" s="854"/>
      <c r="LPQ2" s="854"/>
      <c r="LPR2" s="854"/>
      <c r="LPS2" s="854"/>
      <c r="LPT2" s="854"/>
      <c r="LPU2" s="854"/>
      <c r="LPV2" s="854"/>
      <c r="LPW2" s="854"/>
      <c r="LPX2" s="854"/>
      <c r="LPY2" s="854"/>
      <c r="LPZ2" s="854"/>
      <c r="LQA2" s="854"/>
      <c r="LQB2" s="854"/>
      <c r="LQC2" s="854"/>
      <c r="LQD2" s="854"/>
      <c r="LQE2" s="854"/>
      <c r="LQF2" s="854"/>
      <c r="LQG2" s="854"/>
      <c r="LQH2" s="854"/>
      <c r="LQI2" s="854"/>
      <c r="LQJ2" s="854"/>
      <c r="LQK2" s="854"/>
      <c r="LQL2" s="854"/>
      <c r="LQM2" s="854"/>
      <c r="LQN2" s="854"/>
      <c r="LQO2" s="854"/>
      <c r="LQP2" s="854"/>
      <c r="LQQ2" s="854"/>
      <c r="LQR2" s="854"/>
      <c r="LQS2" s="854"/>
      <c r="LQT2" s="854"/>
      <c r="LQU2" s="854"/>
      <c r="LQV2" s="854"/>
      <c r="LQW2" s="854"/>
      <c r="LQX2" s="854"/>
      <c r="LQY2" s="854"/>
      <c r="LQZ2" s="854"/>
      <c r="LRA2" s="854"/>
      <c r="LRB2" s="854"/>
      <c r="LRC2" s="854"/>
      <c r="LRD2" s="854"/>
      <c r="LRE2" s="854"/>
      <c r="LRF2" s="854"/>
      <c r="LRG2" s="854"/>
      <c r="LRH2" s="854"/>
      <c r="LRI2" s="854"/>
      <c r="LRJ2" s="854"/>
      <c r="LRK2" s="854"/>
      <c r="LRL2" s="854"/>
      <c r="LRM2" s="854"/>
      <c r="LRN2" s="854"/>
      <c r="LRO2" s="854"/>
      <c r="LRP2" s="854"/>
      <c r="LRQ2" s="854"/>
      <c r="LRR2" s="854"/>
      <c r="LRS2" s="854"/>
      <c r="LRT2" s="854"/>
      <c r="LRU2" s="854"/>
      <c r="LRV2" s="854"/>
      <c r="LRW2" s="854"/>
      <c r="LRX2" s="854"/>
      <c r="LRY2" s="854"/>
      <c r="LRZ2" s="854"/>
      <c r="LSA2" s="854"/>
      <c r="LSB2" s="854"/>
      <c r="LSC2" s="854"/>
      <c r="LSD2" s="854"/>
      <c r="LSE2" s="854"/>
      <c r="LSF2" s="854"/>
      <c r="LSG2" s="854"/>
      <c r="LSH2" s="854"/>
      <c r="LSI2" s="854"/>
      <c r="LSJ2" s="854"/>
      <c r="LSK2" s="854"/>
      <c r="LSL2" s="854"/>
      <c r="LSM2" s="854"/>
      <c r="LSN2" s="854"/>
      <c r="LSO2" s="854"/>
      <c r="LSP2" s="854"/>
      <c r="LSQ2" s="854"/>
      <c r="LSR2" s="854"/>
      <c r="LSS2" s="854"/>
      <c r="LST2" s="854"/>
      <c r="LSU2" s="854"/>
      <c r="LSV2" s="854"/>
      <c r="LSW2" s="854"/>
      <c r="LSX2" s="854"/>
      <c r="LSY2" s="854"/>
      <c r="LSZ2" s="854"/>
      <c r="LTA2" s="854"/>
      <c r="LTB2" s="854"/>
      <c r="LTC2" s="854"/>
      <c r="LTD2" s="854"/>
      <c r="LTE2" s="854"/>
      <c r="LTF2" s="854"/>
      <c r="LTG2" s="854"/>
      <c r="LTH2" s="854"/>
      <c r="LTI2" s="854"/>
      <c r="LTJ2" s="854"/>
      <c r="LTK2" s="854"/>
      <c r="LTL2" s="854"/>
      <c r="LTM2" s="854"/>
      <c r="LTN2" s="854"/>
      <c r="LTO2" s="854"/>
      <c r="LTP2" s="854"/>
      <c r="LTQ2" s="854"/>
      <c r="LTR2" s="854"/>
      <c r="LTS2" s="854"/>
      <c r="LTT2" s="854"/>
      <c r="LTU2" s="854"/>
      <c r="LTV2" s="854"/>
      <c r="LTW2" s="854"/>
      <c r="LTX2" s="854"/>
      <c r="LTY2" s="854"/>
      <c r="LTZ2" s="854"/>
      <c r="LUA2" s="854"/>
      <c r="LUB2" s="854"/>
      <c r="LUC2" s="854"/>
      <c r="LUD2" s="854"/>
      <c r="LUE2" s="854"/>
      <c r="LUF2" s="854"/>
      <c r="LUG2" s="854"/>
      <c r="LUH2" s="854"/>
      <c r="LUI2" s="854"/>
      <c r="LUJ2" s="854"/>
      <c r="LUK2" s="854"/>
      <c r="LUL2" s="854"/>
      <c r="LUM2" s="854"/>
      <c r="LUN2" s="854"/>
      <c r="LUO2" s="854"/>
      <c r="LUP2" s="854"/>
      <c r="LUQ2" s="854"/>
      <c r="LUR2" s="854"/>
      <c r="LUS2" s="854"/>
      <c r="LUT2" s="854"/>
      <c r="LUU2" s="854"/>
      <c r="LUV2" s="854"/>
      <c r="LUW2" s="854"/>
      <c r="LUX2" s="854"/>
      <c r="LUY2" s="854"/>
      <c r="LUZ2" s="854"/>
      <c r="LVA2" s="854"/>
      <c r="LVB2" s="854"/>
      <c r="LVC2" s="854"/>
      <c r="LVD2" s="854"/>
      <c r="LVE2" s="854"/>
      <c r="LVF2" s="854"/>
      <c r="LVG2" s="854"/>
      <c r="LVH2" s="854"/>
      <c r="LVI2" s="854"/>
      <c r="LVJ2" s="854"/>
      <c r="LVK2" s="854"/>
      <c r="LVL2" s="854"/>
      <c r="LVM2" s="854"/>
      <c r="LVN2" s="854"/>
      <c r="LVO2" s="854"/>
      <c r="LVP2" s="854"/>
      <c r="LVQ2" s="854"/>
      <c r="LVR2" s="854"/>
      <c r="LVS2" s="854"/>
      <c r="LVT2" s="854"/>
      <c r="LVU2" s="854"/>
      <c r="LVV2" s="854"/>
      <c r="LVW2" s="854"/>
      <c r="LVX2" s="854"/>
      <c r="LVY2" s="854"/>
      <c r="LVZ2" s="854"/>
      <c r="LWA2" s="854"/>
      <c r="LWB2" s="854"/>
      <c r="LWC2" s="854"/>
      <c r="LWD2" s="854"/>
      <c r="LWE2" s="854"/>
      <c r="LWF2" s="854"/>
      <c r="LWG2" s="854"/>
      <c r="LWH2" s="854"/>
      <c r="LWI2" s="854"/>
      <c r="LWJ2" s="854"/>
      <c r="LWK2" s="854"/>
      <c r="LWL2" s="854"/>
      <c r="LWM2" s="854"/>
      <c r="LWN2" s="854"/>
      <c r="LWO2" s="854"/>
      <c r="LWP2" s="854"/>
      <c r="LWQ2" s="854"/>
      <c r="LWR2" s="854"/>
      <c r="LWS2" s="854"/>
      <c r="LWT2" s="854"/>
      <c r="LWU2" s="854"/>
      <c r="LWV2" s="854"/>
      <c r="LWW2" s="854"/>
      <c r="LWX2" s="854"/>
      <c r="LWY2" s="854"/>
      <c r="LWZ2" s="854"/>
      <c r="LXA2" s="854"/>
      <c r="LXB2" s="854"/>
      <c r="LXC2" s="854"/>
      <c r="LXD2" s="854"/>
      <c r="LXE2" s="854"/>
      <c r="LXF2" s="854"/>
      <c r="LXG2" s="854"/>
      <c r="LXH2" s="854"/>
      <c r="LXI2" s="854"/>
      <c r="LXJ2" s="854"/>
      <c r="LXK2" s="854"/>
      <c r="LXL2" s="854"/>
      <c r="LXM2" s="854"/>
      <c r="LXN2" s="854"/>
      <c r="LXO2" s="854"/>
      <c r="LXP2" s="854"/>
      <c r="LXQ2" s="854"/>
      <c r="LXR2" s="854"/>
      <c r="LXS2" s="854"/>
      <c r="LXT2" s="854"/>
      <c r="LXU2" s="854"/>
      <c r="LXV2" s="854"/>
      <c r="LXW2" s="854"/>
      <c r="LXX2" s="854"/>
      <c r="LXY2" s="854"/>
      <c r="LXZ2" s="854"/>
      <c r="LYA2" s="854"/>
      <c r="LYB2" s="854"/>
      <c r="LYC2" s="854"/>
      <c r="LYD2" s="854"/>
      <c r="LYE2" s="854"/>
      <c r="LYF2" s="854"/>
      <c r="LYG2" s="854"/>
      <c r="LYH2" s="854"/>
      <c r="LYI2" s="854"/>
      <c r="LYJ2" s="854"/>
      <c r="LYK2" s="854"/>
      <c r="LYL2" s="854"/>
      <c r="LYM2" s="854"/>
      <c r="LYN2" s="854"/>
      <c r="LYO2" s="854"/>
      <c r="LYP2" s="854"/>
      <c r="LYQ2" s="854"/>
      <c r="LYR2" s="854"/>
      <c r="LYS2" s="854"/>
      <c r="LYT2" s="854"/>
      <c r="LYU2" s="854"/>
      <c r="LYV2" s="854"/>
      <c r="LYW2" s="854"/>
      <c r="LYX2" s="854"/>
      <c r="LYY2" s="854"/>
      <c r="LYZ2" s="854"/>
      <c r="LZA2" s="854"/>
      <c r="LZB2" s="854"/>
      <c r="LZC2" s="854"/>
      <c r="LZD2" s="854"/>
      <c r="LZE2" s="854"/>
      <c r="LZF2" s="854"/>
      <c r="LZG2" s="854"/>
      <c r="LZH2" s="854"/>
      <c r="LZI2" s="854"/>
      <c r="LZJ2" s="854"/>
      <c r="LZK2" s="854"/>
      <c r="LZL2" s="854"/>
      <c r="LZM2" s="854"/>
      <c r="LZN2" s="854"/>
      <c r="LZO2" s="854"/>
      <c r="LZP2" s="854"/>
      <c r="LZQ2" s="854"/>
      <c r="LZR2" s="854"/>
      <c r="LZS2" s="854"/>
      <c r="LZT2" s="854"/>
      <c r="LZU2" s="854"/>
      <c r="LZV2" s="854"/>
      <c r="LZW2" s="854"/>
      <c r="LZX2" s="854"/>
      <c r="LZY2" s="854"/>
      <c r="LZZ2" s="854"/>
      <c r="MAA2" s="854"/>
      <c r="MAB2" s="854"/>
      <c r="MAC2" s="854"/>
      <c r="MAD2" s="854"/>
      <c r="MAE2" s="854"/>
      <c r="MAF2" s="854"/>
      <c r="MAG2" s="854"/>
      <c r="MAH2" s="854"/>
      <c r="MAI2" s="854"/>
      <c r="MAJ2" s="854"/>
      <c r="MAK2" s="854"/>
      <c r="MAL2" s="854"/>
      <c r="MAM2" s="854"/>
      <c r="MAN2" s="854"/>
      <c r="MAO2" s="854"/>
      <c r="MAP2" s="854"/>
      <c r="MAQ2" s="854"/>
      <c r="MAR2" s="854"/>
      <c r="MAS2" s="854"/>
      <c r="MAT2" s="854"/>
      <c r="MAU2" s="854"/>
      <c r="MAV2" s="854"/>
      <c r="MAW2" s="854"/>
      <c r="MAX2" s="854"/>
      <c r="MAY2" s="854"/>
      <c r="MAZ2" s="854"/>
      <c r="MBA2" s="854"/>
      <c r="MBB2" s="854"/>
      <c r="MBC2" s="854"/>
      <c r="MBD2" s="854"/>
      <c r="MBE2" s="854"/>
      <c r="MBF2" s="854"/>
      <c r="MBG2" s="854"/>
      <c r="MBH2" s="854"/>
      <c r="MBI2" s="854"/>
      <c r="MBJ2" s="854"/>
      <c r="MBK2" s="854"/>
      <c r="MBL2" s="854"/>
      <c r="MBM2" s="854"/>
      <c r="MBN2" s="854"/>
      <c r="MBO2" s="854"/>
      <c r="MBP2" s="854"/>
      <c r="MBQ2" s="854"/>
      <c r="MBR2" s="854"/>
      <c r="MBS2" s="854"/>
      <c r="MBT2" s="854"/>
      <c r="MBU2" s="854"/>
      <c r="MBV2" s="854"/>
      <c r="MBW2" s="854"/>
      <c r="MBX2" s="854"/>
      <c r="MBY2" s="854"/>
      <c r="MBZ2" s="854"/>
      <c r="MCA2" s="854"/>
      <c r="MCB2" s="854"/>
      <c r="MCC2" s="854"/>
      <c r="MCD2" s="854"/>
      <c r="MCE2" s="854"/>
      <c r="MCF2" s="854"/>
      <c r="MCG2" s="854"/>
      <c r="MCH2" s="854"/>
      <c r="MCI2" s="854"/>
      <c r="MCJ2" s="854"/>
      <c r="MCK2" s="854"/>
      <c r="MCL2" s="854"/>
      <c r="MCM2" s="854"/>
      <c r="MCN2" s="854"/>
      <c r="MCO2" s="854"/>
      <c r="MCP2" s="854"/>
      <c r="MCQ2" s="854"/>
      <c r="MCR2" s="854"/>
      <c r="MCS2" s="854"/>
      <c r="MCT2" s="854"/>
      <c r="MCU2" s="854"/>
      <c r="MCV2" s="854"/>
      <c r="MCW2" s="854"/>
      <c r="MCX2" s="854"/>
      <c r="MCY2" s="854"/>
      <c r="MCZ2" s="854"/>
      <c r="MDA2" s="854"/>
      <c r="MDB2" s="854"/>
      <c r="MDC2" s="854"/>
      <c r="MDD2" s="854"/>
      <c r="MDE2" s="854"/>
      <c r="MDF2" s="854"/>
      <c r="MDG2" s="854"/>
      <c r="MDH2" s="854"/>
      <c r="MDI2" s="854"/>
      <c r="MDJ2" s="854"/>
      <c r="MDK2" s="854"/>
      <c r="MDL2" s="854"/>
      <c r="MDM2" s="854"/>
      <c r="MDN2" s="854"/>
      <c r="MDO2" s="854"/>
      <c r="MDP2" s="854"/>
      <c r="MDQ2" s="854"/>
      <c r="MDR2" s="854"/>
      <c r="MDS2" s="854"/>
      <c r="MDT2" s="854"/>
      <c r="MDU2" s="854"/>
      <c r="MDV2" s="854"/>
      <c r="MDW2" s="854"/>
      <c r="MDX2" s="854"/>
      <c r="MDY2" s="854"/>
      <c r="MDZ2" s="854"/>
      <c r="MEA2" s="854"/>
      <c r="MEB2" s="854"/>
      <c r="MEC2" s="854"/>
      <c r="MED2" s="854"/>
      <c r="MEE2" s="854"/>
      <c r="MEF2" s="854"/>
      <c r="MEG2" s="854"/>
      <c r="MEH2" s="854"/>
      <c r="MEI2" s="854"/>
      <c r="MEJ2" s="854"/>
      <c r="MEK2" s="854"/>
      <c r="MEL2" s="854"/>
      <c r="MEM2" s="854"/>
      <c r="MEN2" s="854"/>
      <c r="MEO2" s="854"/>
      <c r="MEP2" s="854"/>
      <c r="MEQ2" s="854"/>
      <c r="MER2" s="854"/>
      <c r="MES2" s="854"/>
      <c r="MET2" s="854"/>
      <c r="MEU2" s="854"/>
      <c r="MEV2" s="854"/>
      <c r="MEW2" s="854"/>
      <c r="MEX2" s="854"/>
      <c r="MEY2" s="854"/>
      <c r="MEZ2" s="854"/>
      <c r="MFA2" s="854"/>
      <c r="MFB2" s="854"/>
      <c r="MFC2" s="854"/>
      <c r="MFD2" s="854"/>
      <c r="MFE2" s="854"/>
      <c r="MFF2" s="854"/>
      <c r="MFG2" s="854"/>
      <c r="MFH2" s="854"/>
      <c r="MFI2" s="854"/>
      <c r="MFJ2" s="854"/>
      <c r="MFK2" s="854"/>
      <c r="MFL2" s="854"/>
      <c r="MFM2" s="854"/>
      <c r="MFN2" s="854"/>
      <c r="MFO2" s="854"/>
      <c r="MFP2" s="854"/>
      <c r="MFQ2" s="854"/>
      <c r="MFR2" s="854"/>
      <c r="MFS2" s="854"/>
      <c r="MFT2" s="854"/>
      <c r="MFU2" s="854"/>
      <c r="MFV2" s="854"/>
      <c r="MFW2" s="854"/>
      <c r="MFX2" s="854"/>
      <c r="MFY2" s="854"/>
      <c r="MFZ2" s="854"/>
      <c r="MGA2" s="854"/>
      <c r="MGB2" s="854"/>
      <c r="MGC2" s="854"/>
      <c r="MGD2" s="854"/>
      <c r="MGE2" s="854"/>
      <c r="MGF2" s="854"/>
      <c r="MGG2" s="854"/>
      <c r="MGH2" s="854"/>
      <c r="MGI2" s="854"/>
      <c r="MGJ2" s="854"/>
      <c r="MGK2" s="854"/>
      <c r="MGL2" s="854"/>
      <c r="MGM2" s="854"/>
      <c r="MGN2" s="854"/>
      <c r="MGO2" s="854"/>
      <c r="MGP2" s="854"/>
      <c r="MGQ2" s="854"/>
      <c r="MGR2" s="854"/>
      <c r="MGS2" s="854"/>
      <c r="MGT2" s="854"/>
      <c r="MGU2" s="854"/>
      <c r="MGV2" s="854"/>
      <c r="MGW2" s="854"/>
      <c r="MGX2" s="854"/>
      <c r="MGY2" s="854"/>
      <c r="MGZ2" s="854"/>
      <c r="MHA2" s="854"/>
      <c r="MHB2" s="854"/>
      <c r="MHC2" s="854"/>
      <c r="MHD2" s="854"/>
      <c r="MHE2" s="854"/>
      <c r="MHF2" s="854"/>
      <c r="MHG2" s="854"/>
      <c r="MHH2" s="854"/>
      <c r="MHI2" s="854"/>
      <c r="MHJ2" s="854"/>
      <c r="MHK2" s="854"/>
      <c r="MHL2" s="854"/>
      <c r="MHM2" s="854"/>
      <c r="MHN2" s="854"/>
      <c r="MHO2" s="854"/>
      <c r="MHP2" s="854"/>
      <c r="MHQ2" s="854"/>
      <c r="MHR2" s="854"/>
      <c r="MHS2" s="854"/>
      <c r="MHT2" s="854"/>
      <c r="MHU2" s="854"/>
      <c r="MHV2" s="854"/>
      <c r="MHW2" s="854"/>
      <c r="MHX2" s="854"/>
      <c r="MHY2" s="854"/>
      <c r="MHZ2" s="854"/>
      <c r="MIA2" s="854"/>
      <c r="MIB2" s="854"/>
      <c r="MIC2" s="854"/>
      <c r="MID2" s="854"/>
      <c r="MIE2" s="854"/>
      <c r="MIF2" s="854"/>
      <c r="MIG2" s="854"/>
      <c r="MIH2" s="854"/>
      <c r="MII2" s="854"/>
      <c r="MIJ2" s="854"/>
      <c r="MIK2" s="854"/>
      <c r="MIL2" s="854"/>
      <c r="MIM2" s="854"/>
      <c r="MIN2" s="854"/>
      <c r="MIO2" s="854"/>
      <c r="MIP2" s="854"/>
      <c r="MIQ2" s="854"/>
      <c r="MIR2" s="854"/>
      <c r="MIS2" s="854"/>
      <c r="MIT2" s="854"/>
      <c r="MIU2" s="854"/>
      <c r="MIV2" s="854"/>
      <c r="MIW2" s="854"/>
      <c r="MIX2" s="854"/>
      <c r="MIY2" s="854"/>
      <c r="MIZ2" s="854"/>
      <c r="MJA2" s="854"/>
      <c r="MJB2" s="854"/>
      <c r="MJC2" s="854"/>
      <c r="MJD2" s="854"/>
      <c r="MJE2" s="854"/>
      <c r="MJF2" s="854"/>
      <c r="MJG2" s="854"/>
      <c r="MJH2" s="854"/>
      <c r="MJI2" s="854"/>
      <c r="MJJ2" s="854"/>
      <c r="MJK2" s="854"/>
      <c r="MJL2" s="854"/>
      <c r="MJM2" s="854"/>
      <c r="MJN2" s="854"/>
      <c r="MJO2" s="854"/>
      <c r="MJP2" s="854"/>
      <c r="MJQ2" s="854"/>
      <c r="MJR2" s="854"/>
      <c r="MJS2" s="854"/>
      <c r="MJT2" s="854"/>
      <c r="MJU2" s="854"/>
      <c r="MJV2" s="854"/>
      <c r="MJW2" s="854"/>
      <c r="MJX2" s="854"/>
      <c r="MJY2" s="854"/>
      <c r="MJZ2" s="854"/>
      <c r="MKA2" s="854"/>
      <c r="MKB2" s="854"/>
      <c r="MKC2" s="854"/>
      <c r="MKD2" s="854"/>
      <c r="MKE2" s="854"/>
      <c r="MKF2" s="854"/>
      <c r="MKG2" s="854"/>
      <c r="MKH2" s="854"/>
      <c r="MKI2" s="854"/>
      <c r="MKJ2" s="854"/>
      <c r="MKK2" s="854"/>
      <c r="MKL2" s="854"/>
      <c r="MKM2" s="854"/>
      <c r="MKN2" s="854"/>
      <c r="MKO2" s="854"/>
      <c r="MKP2" s="854"/>
      <c r="MKQ2" s="854"/>
      <c r="MKR2" s="854"/>
      <c r="MKS2" s="854"/>
      <c r="MKT2" s="854"/>
      <c r="MKU2" s="854"/>
      <c r="MKV2" s="854"/>
      <c r="MKW2" s="854"/>
      <c r="MKX2" s="854"/>
      <c r="MKY2" s="854"/>
      <c r="MKZ2" s="854"/>
      <c r="MLA2" s="854"/>
      <c r="MLB2" s="854"/>
      <c r="MLC2" s="854"/>
      <c r="MLD2" s="854"/>
      <c r="MLE2" s="854"/>
      <c r="MLF2" s="854"/>
      <c r="MLG2" s="854"/>
      <c r="MLH2" s="854"/>
      <c r="MLI2" s="854"/>
      <c r="MLJ2" s="854"/>
      <c r="MLK2" s="854"/>
      <c r="MLL2" s="854"/>
      <c r="MLM2" s="854"/>
      <c r="MLN2" s="854"/>
      <c r="MLO2" s="854"/>
      <c r="MLP2" s="854"/>
      <c r="MLQ2" s="854"/>
      <c r="MLR2" s="854"/>
      <c r="MLS2" s="854"/>
      <c r="MLT2" s="854"/>
      <c r="MLU2" s="854"/>
      <c r="MLV2" s="854"/>
      <c r="MLW2" s="854"/>
      <c r="MLX2" s="854"/>
      <c r="MLY2" s="854"/>
      <c r="MLZ2" s="854"/>
      <c r="MMA2" s="854"/>
      <c r="MMB2" s="854"/>
      <c r="MMC2" s="854"/>
      <c r="MMD2" s="854"/>
      <c r="MME2" s="854"/>
      <c r="MMF2" s="854"/>
      <c r="MMG2" s="854"/>
      <c r="MMH2" s="854"/>
      <c r="MMI2" s="854"/>
      <c r="MMJ2" s="854"/>
      <c r="MMK2" s="854"/>
      <c r="MML2" s="854"/>
      <c r="MMM2" s="854"/>
      <c r="MMN2" s="854"/>
      <c r="MMO2" s="854"/>
      <c r="MMP2" s="854"/>
      <c r="MMQ2" s="854"/>
      <c r="MMR2" s="854"/>
      <c r="MMS2" s="854"/>
      <c r="MMT2" s="854"/>
      <c r="MMU2" s="854"/>
      <c r="MMV2" s="854"/>
      <c r="MMW2" s="854"/>
      <c r="MMX2" s="854"/>
      <c r="MMY2" s="854"/>
      <c r="MMZ2" s="854"/>
      <c r="MNA2" s="854"/>
      <c r="MNB2" s="854"/>
      <c r="MNC2" s="854"/>
      <c r="MND2" s="854"/>
      <c r="MNE2" s="854"/>
      <c r="MNF2" s="854"/>
      <c r="MNG2" s="854"/>
      <c r="MNH2" s="854"/>
      <c r="MNI2" s="854"/>
      <c r="MNJ2" s="854"/>
      <c r="MNK2" s="854"/>
      <c r="MNL2" s="854"/>
      <c r="MNM2" s="854"/>
      <c r="MNN2" s="854"/>
      <c r="MNO2" s="854"/>
      <c r="MNP2" s="854"/>
      <c r="MNQ2" s="854"/>
      <c r="MNR2" s="854"/>
      <c r="MNS2" s="854"/>
      <c r="MNT2" s="854"/>
      <c r="MNU2" s="854"/>
      <c r="MNV2" s="854"/>
      <c r="MNW2" s="854"/>
      <c r="MNX2" s="854"/>
      <c r="MNY2" s="854"/>
      <c r="MNZ2" s="854"/>
      <c r="MOA2" s="854"/>
      <c r="MOB2" s="854"/>
      <c r="MOC2" s="854"/>
      <c r="MOD2" s="854"/>
      <c r="MOE2" s="854"/>
      <c r="MOF2" s="854"/>
      <c r="MOG2" s="854"/>
      <c r="MOH2" s="854"/>
      <c r="MOI2" s="854"/>
      <c r="MOJ2" s="854"/>
      <c r="MOK2" s="854"/>
      <c r="MOL2" s="854"/>
      <c r="MOM2" s="854"/>
      <c r="MON2" s="854"/>
      <c r="MOO2" s="854"/>
      <c r="MOP2" s="854"/>
      <c r="MOQ2" s="854"/>
      <c r="MOR2" s="854"/>
      <c r="MOS2" s="854"/>
      <c r="MOT2" s="854"/>
      <c r="MOU2" s="854"/>
      <c r="MOV2" s="854"/>
      <c r="MOW2" s="854"/>
      <c r="MOX2" s="854"/>
      <c r="MOY2" s="854"/>
      <c r="MOZ2" s="854"/>
      <c r="MPA2" s="854"/>
      <c r="MPB2" s="854"/>
      <c r="MPC2" s="854"/>
      <c r="MPD2" s="854"/>
      <c r="MPE2" s="854"/>
      <c r="MPF2" s="854"/>
      <c r="MPG2" s="854"/>
      <c r="MPH2" s="854"/>
      <c r="MPI2" s="854"/>
      <c r="MPJ2" s="854"/>
      <c r="MPK2" s="854"/>
      <c r="MPL2" s="854"/>
      <c r="MPM2" s="854"/>
      <c r="MPN2" s="854"/>
      <c r="MPO2" s="854"/>
      <c r="MPP2" s="854"/>
      <c r="MPQ2" s="854"/>
      <c r="MPR2" s="854"/>
      <c r="MPS2" s="854"/>
      <c r="MPT2" s="854"/>
      <c r="MPU2" s="854"/>
      <c r="MPV2" s="854"/>
      <c r="MPW2" s="854"/>
      <c r="MPX2" s="854"/>
      <c r="MPY2" s="854"/>
      <c r="MPZ2" s="854"/>
      <c r="MQA2" s="854"/>
      <c r="MQB2" s="854"/>
      <c r="MQC2" s="854"/>
      <c r="MQD2" s="854"/>
      <c r="MQE2" s="854"/>
      <c r="MQF2" s="854"/>
      <c r="MQG2" s="854"/>
      <c r="MQH2" s="854"/>
      <c r="MQI2" s="854"/>
      <c r="MQJ2" s="854"/>
      <c r="MQK2" s="854"/>
      <c r="MQL2" s="854"/>
      <c r="MQM2" s="854"/>
      <c r="MQN2" s="854"/>
      <c r="MQO2" s="854"/>
      <c r="MQP2" s="854"/>
      <c r="MQQ2" s="854"/>
      <c r="MQR2" s="854"/>
      <c r="MQS2" s="854"/>
      <c r="MQT2" s="854"/>
      <c r="MQU2" s="854"/>
      <c r="MQV2" s="854"/>
      <c r="MQW2" s="854"/>
      <c r="MQX2" s="854"/>
      <c r="MQY2" s="854"/>
      <c r="MQZ2" s="854"/>
      <c r="MRA2" s="854"/>
      <c r="MRB2" s="854"/>
      <c r="MRC2" s="854"/>
      <c r="MRD2" s="854"/>
      <c r="MRE2" s="854"/>
      <c r="MRF2" s="854"/>
      <c r="MRG2" s="854"/>
      <c r="MRH2" s="854"/>
      <c r="MRI2" s="854"/>
      <c r="MRJ2" s="854"/>
      <c r="MRK2" s="854"/>
      <c r="MRL2" s="854"/>
      <c r="MRM2" s="854"/>
      <c r="MRN2" s="854"/>
      <c r="MRO2" s="854"/>
      <c r="MRP2" s="854"/>
      <c r="MRQ2" s="854"/>
      <c r="MRR2" s="854"/>
      <c r="MRS2" s="854"/>
      <c r="MRT2" s="854"/>
      <c r="MRU2" s="854"/>
      <c r="MRV2" s="854"/>
      <c r="MRW2" s="854"/>
      <c r="MRX2" s="854"/>
      <c r="MRY2" s="854"/>
      <c r="MRZ2" s="854"/>
      <c r="MSA2" s="854"/>
      <c r="MSB2" s="854"/>
      <c r="MSC2" s="854"/>
      <c r="MSD2" s="854"/>
      <c r="MSE2" s="854"/>
      <c r="MSF2" s="854"/>
      <c r="MSG2" s="854"/>
      <c r="MSH2" s="854"/>
      <c r="MSI2" s="854"/>
      <c r="MSJ2" s="854"/>
      <c r="MSK2" s="854"/>
      <c r="MSL2" s="854"/>
      <c r="MSM2" s="854"/>
      <c r="MSN2" s="854"/>
      <c r="MSO2" s="854"/>
      <c r="MSP2" s="854"/>
      <c r="MSQ2" s="854"/>
      <c r="MSR2" s="854"/>
      <c r="MSS2" s="854"/>
      <c r="MST2" s="854"/>
      <c r="MSU2" s="854"/>
      <c r="MSV2" s="854"/>
      <c r="MSW2" s="854"/>
      <c r="MSX2" s="854"/>
      <c r="MSY2" s="854"/>
      <c r="MSZ2" s="854"/>
      <c r="MTA2" s="854"/>
      <c r="MTB2" s="854"/>
      <c r="MTC2" s="854"/>
      <c r="MTD2" s="854"/>
      <c r="MTE2" s="854"/>
      <c r="MTF2" s="854"/>
      <c r="MTG2" s="854"/>
      <c r="MTH2" s="854"/>
      <c r="MTI2" s="854"/>
      <c r="MTJ2" s="854"/>
      <c r="MTK2" s="854"/>
      <c r="MTL2" s="854"/>
      <c r="MTM2" s="854"/>
      <c r="MTN2" s="854"/>
      <c r="MTO2" s="854"/>
      <c r="MTP2" s="854"/>
      <c r="MTQ2" s="854"/>
      <c r="MTR2" s="854"/>
      <c r="MTS2" s="854"/>
      <c r="MTT2" s="854"/>
      <c r="MTU2" s="854"/>
      <c r="MTV2" s="854"/>
      <c r="MTW2" s="854"/>
      <c r="MTX2" s="854"/>
      <c r="MTY2" s="854"/>
      <c r="MTZ2" s="854"/>
      <c r="MUA2" s="854"/>
      <c r="MUB2" s="854"/>
      <c r="MUC2" s="854"/>
      <c r="MUD2" s="854"/>
      <c r="MUE2" s="854"/>
      <c r="MUF2" s="854"/>
      <c r="MUG2" s="854"/>
      <c r="MUH2" s="854"/>
      <c r="MUI2" s="854"/>
      <c r="MUJ2" s="854"/>
      <c r="MUK2" s="854"/>
      <c r="MUL2" s="854"/>
      <c r="MUM2" s="854"/>
      <c r="MUN2" s="854"/>
      <c r="MUO2" s="854"/>
      <c r="MUP2" s="854"/>
      <c r="MUQ2" s="854"/>
      <c r="MUR2" s="854"/>
      <c r="MUS2" s="854"/>
      <c r="MUT2" s="854"/>
      <c r="MUU2" s="854"/>
      <c r="MUV2" s="854"/>
      <c r="MUW2" s="854"/>
      <c r="MUX2" s="854"/>
      <c r="MUY2" s="854"/>
      <c r="MUZ2" s="854"/>
      <c r="MVA2" s="854"/>
      <c r="MVB2" s="854"/>
      <c r="MVC2" s="854"/>
      <c r="MVD2" s="854"/>
      <c r="MVE2" s="854"/>
      <c r="MVF2" s="854"/>
      <c r="MVG2" s="854"/>
      <c r="MVH2" s="854"/>
      <c r="MVI2" s="854"/>
      <c r="MVJ2" s="854"/>
      <c r="MVK2" s="854"/>
      <c r="MVL2" s="854"/>
      <c r="MVM2" s="854"/>
      <c r="MVN2" s="854"/>
      <c r="MVO2" s="854"/>
      <c r="MVP2" s="854"/>
      <c r="MVQ2" s="854"/>
      <c r="MVR2" s="854"/>
      <c r="MVS2" s="854"/>
      <c r="MVT2" s="854"/>
      <c r="MVU2" s="854"/>
      <c r="MVV2" s="854"/>
      <c r="MVW2" s="854"/>
      <c r="MVX2" s="854"/>
      <c r="MVY2" s="854"/>
      <c r="MVZ2" s="854"/>
      <c r="MWA2" s="854"/>
      <c r="MWB2" s="854"/>
      <c r="MWC2" s="854"/>
      <c r="MWD2" s="854"/>
      <c r="MWE2" s="854"/>
      <c r="MWF2" s="854"/>
      <c r="MWG2" s="854"/>
      <c r="MWH2" s="854"/>
      <c r="MWI2" s="854"/>
      <c r="MWJ2" s="854"/>
      <c r="MWK2" s="854"/>
      <c r="MWL2" s="854"/>
      <c r="MWM2" s="854"/>
      <c r="MWN2" s="854"/>
      <c r="MWO2" s="854"/>
      <c r="MWP2" s="854"/>
      <c r="MWQ2" s="854"/>
      <c r="MWR2" s="854"/>
      <c r="MWS2" s="854"/>
      <c r="MWT2" s="854"/>
      <c r="MWU2" s="854"/>
      <c r="MWV2" s="854"/>
      <c r="MWW2" s="854"/>
      <c r="MWX2" s="854"/>
      <c r="MWY2" s="854"/>
      <c r="MWZ2" s="854"/>
      <c r="MXA2" s="854"/>
      <c r="MXB2" s="854"/>
      <c r="MXC2" s="854"/>
      <c r="MXD2" s="854"/>
      <c r="MXE2" s="854"/>
      <c r="MXF2" s="854"/>
      <c r="MXG2" s="854"/>
      <c r="MXH2" s="854"/>
      <c r="MXI2" s="854"/>
      <c r="MXJ2" s="854"/>
      <c r="MXK2" s="854"/>
      <c r="MXL2" s="854"/>
      <c r="MXM2" s="854"/>
      <c r="MXN2" s="854"/>
      <c r="MXO2" s="854"/>
      <c r="MXP2" s="854"/>
      <c r="MXQ2" s="854"/>
      <c r="MXR2" s="854"/>
      <c r="MXS2" s="854"/>
      <c r="MXT2" s="854"/>
      <c r="MXU2" s="854"/>
      <c r="MXV2" s="854"/>
      <c r="MXW2" s="854"/>
      <c r="MXX2" s="854"/>
      <c r="MXY2" s="854"/>
      <c r="MXZ2" s="854"/>
      <c r="MYA2" s="854"/>
      <c r="MYB2" s="854"/>
      <c r="MYC2" s="854"/>
      <c r="MYD2" s="854"/>
      <c r="MYE2" s="854"/>
      <c r="MYF2" s="854"/>
      <c r="MYG2" s="854"/>
      <c r="MYH2" s="854"/>
      <c r="MYI2" s="854"/>
      <c r="MYJ2" s="854"/>
      <c r="MYK2" s="854"/>
      <c r="MYL2" s="854"/>
      <c r="MYM2" s="854"/>
      <c r="MYN2" s="854"/>
      <c r="MYO2" s="854"/>
      <c r="MYP2" s="854"/>
      <c r="MYQ2" s="854"/>
      <c r="MYR2" s="854"/>
      <c r="MYS2" s="854"/>
      <c r="MYT2" s="854"/>
      <c r="MYU2" s="854"/>
      <c r="MYV2" s="854"/>
      <c r="MYW2" s="854"/>
      <c r="MYX2" s="854"/>
      <c r="MYY2" s="854"/>
      <c r="MYZ2" s="854"/>
      <c r="MZA2" s="854"/>
      <c r="MZB2" s="854"/>
      <c r="MZC2" s="854"/>
      <c r="MZD2" s="854"/>
      <c r="MZE2" s="854"/>
      <c r="MZF2" s="854"/>
      <c r="MZG2" s="854"/>
      <c r="MZH2" s="854"/>
      <c r="MZI2" s="854"/>
      <c r="MZJ2" s="854"/>
      <c r="MZK2" s="854"/>
      <c r="MZL2" s="854"/>
      <c r="MZM2" s="854"/>
      <c r="MZN2" s="854"/>
      <c r="MZO2" s="854"/>
      <c r="MZP2" s="854"/>
      <c r="MZQ2" s="854"/>
      <c r="MZR2" s="854"/>
      <c r="MZS2" s="854"/>
      <c r="MZT2" s="854"/>
      <c r="MZU2" s="854"/>
      <c r="MZV2" s="854"/>
      <c r="MZW2" s="854"/>
      <c r="MZX2" s="854"/>
      <c r="MZY2" s="854"/>
      <c r="MZZ2" s="854"/>
      <c r="NAA2" s="854"/>
      <c r="NAB2" s="854"/>
      <c r="NAC2" s="854"/>
      <c r="NAD2" s="854"/>
      <c r="NAE2" s="854"/>
      <c r="NAF2" s="854"/>
      <c r="NAG2" s="854"/>
      <c r="NAH2" s="854"/>
      <c r="NAI2" s="854"/>
      <c r="NAJ2" s="854"/>
      <c r="NAK2" s="854"/>
      <c r="NAL2" s="854"/>
      <c r="NAM2" s="854"/>
      <c r="NAN2" s="854"/>
      <c r="NAO2" s="854"/>
      <c r="NAP2" s="854"/>
      <c r="NAQ2" s="854"/>
      <c r="NAR2" s="854"/>
      <c r="NAS2" s="854"/>
      <c r="NAT2" s="854"/>
      <c r="NAU2" s="854"/>
      <c r="NAV2" s="854"/>
      <c r="NAW2" s="854"/>
      <c r="NAX2" s="854"/>
      <c r="NAY2" s="854"/>
      <c r="NAZ2" s="854"/>
      <c r="NBA2" s="854"/>
      <c r="NBB2" s="854"/>
      <c r="NBC2" s="854"/>
      <c r="NBD2" s="854"/>
      <c r="NBE2" s="854"/>
      <c r="NBF2" s="854"/>
      <c r="NBG2" s="854"/>
      <c r="NBH2" s="854"/>
      <c r="NBI2" s="854"/>
      <c r="NBJ2" s="854"/>
      <c r="NBK2" s="854"/>
      <c r="NBL2" s="854"/>
      <c r="NBM2" s="854"/>
      <c r="NBN2" s="854"/>
      <c r="NBO2" s="854"/>
      <c r="NBP2" s="854"/>
      <c r="NBQ2" s="854"/>
      <c r="NBR2" s="854"/>
      <c r="NBS2" s="854"/>
      <c r="NBT2" s="854"/>
      <c r="NBU2" s="854"/>
      <c r="NBV2" s="854"/>
      <c r="NBW2" s="854"/>
      <c r="NBX2" s="854"/>
      <c r="NBY2" s="854"/>
      <c r="NBZ2" s="854"/>
      <c r="NCA2" s="854"/>
      <c r="NCB2" s="854"/>
      <c r="NCC2" s="854"/>
      <c r="NCD2" s="854"/>
      <c r="NCE2" s="854"/>
      <c r="NCF2" s="854"/>
      <c r="NCG2" s="854"/>
      <c r="NCH2" s="854"/>
      <c r="NCI2" s="854"/>
      <c r="NCJ2" s="854"/>
      <c r="NCK2" s="854"/>
      <c r="NCL2" s="854"/>
      <c r="NCM2" s="854"/>
      <c r="NCN2" s="854"/>
      <c r="NCO2" s="854"/>
      <c r="NCP2" s="854"/>
      <c r="NCQ2" s="854"/>
      <c r="NCR2" s="854"/>
      <c r="NCS2" s="854"/>
      <c r="NCT2" s="854"/>
      <c r="NCU2" s="854"/>
      <c r="NCV2" s="854"/>
      <c r="NCW2" s="854"/>
      <c r="NCX2" s="854"/>
      <c r="NCY2" s="854"/>
      <c r="NCZ2" s="854"/>
      <c r="NDA2" s="854"/>
      <c r="NDB2" s="854"/>
      <c r="NDC2" s="854"/>
      <c r="NDD2" s="854"/>
      <c r="NDE2" s="854"/>
      <c r="NDF2" s="854"/>
      <c r="NDG2" s="854"/>
      <c r="NDH2" s="854"/>
      <c r="NDI2" s="854"/>
      <c r="NDJ2" s="854"/>
      <c r="NDK2" s="854"/>
      <c r="NDL2" s="854"/>
      <c r="NDM2" s="854"/>
      <c r="NDN2" s="854"/>
      <c r="NDO2" s="854"/>
      <c r="NDP2" s="854"/>
      <c r="NDQ2" s="854"/>
      <c r="NDR2" s="854"/>
      <c r="NDS2" s="854"/>
      <c r="NDT2" s="854"/>
      <c r="NDU2" s="854"/>
      <c r="NDV2" s="854"/>
      <c r="NDW2" s="854"/>
      <c r="NDX2" s="854"/>
      <c r="NDY2" s="854"/>
      <c r="NDZ2" s="854"/>
      <c r="NEA2" s="854"/>
      <c r="NEB2" s="854"/>
      <c r="NEC2" s="854"/>
      <c r="NED2" s="854"/>
      <c r="NEE2" s="854"/>
      <c r="NEF2" s="854"/>
      <c r="NEG2" s="854"/>
      <c r="NEH2" s="854"/>
      <c r="NEI2" s="854"/>
      <c r="NEJ2" s="854"/>
      <c r="NEK2" s="854"/>
      <c r="NEL2" s="854"/>
      <c r="NEM2" s="854"/>
      <c r="NEN2" s="854"/>
      <c r="NEO2" s="854"/>
      <c r="NEP2" s="854"/>
      <c r="NEQ2" s="854"/>
      <c r="NER2" s="854"/>
      <c r="NES2" s="854"/>
      <c r="NET2" s="854"/>
      <c r="NEU2" s="854"/>
      <c r="NEV2" s="854"/>
      <c r="NEW2" s="854"/>
      <c r="NEX2" s="854"/>
      <c r="NEY2" s="854"/>
      <c r="NEZ2" s="854"/>
      <c r="NFA2" s="854"/>
      <c r="NFB2" s="854"/>
      <c r="NFC2" s="854"/>
      <c r="NFD2" s="854"/>
      <c r="NFE2" s="854"/>
      <c r="NFF2" s="854"/>
      <c r="NFG2" s="854"/>
      <c r="NFH2" s="854"/>
      <c r="NFI2" s="854"/>
      <c r="NFJ2" s="854"/>
      <c r="NFK2" s="854"/>
      <c r="NFL2" s="854"/>
      <c r="NFM2" s="854"/>
      <c r="NFN2" s="854"/>
      <c r="NFO2" s="854"/>
      <c r="NFP2" s="854"/>
      <c r="NFQ2" s="854"/>
      <c r="NFR2" s="854"/>
      <c r="NFS2" s="854"/>
      <c r="NFT2" s="854"/>
      <c r="NFU2" s="854"/>
      <c r="NFV2" s="854"/>
      <c r="NFW2" s="854"/>
      <c r="NFX2" s="854"/>
      <c r="NFY2" s="854"/>
      <c r="NFZ2" s="854"/>
      <c r="NGA2" s="854"/>
      <c r="NGB2" s="854"/>
      <c r="NGC2" s="854"/>
      <c r="NGD2" s="854"/>
      <c r="NGE2" s="854"/>
      <c r="NGF2" s="854"/>
      <c r="NGG2" s="854"/>
      <c r="NGH2" s="854"/>
      <c r="NGI2" s="854"/>
      <c r="NGJ2" s="854"/>
      <c r="NGK2" s="854"/>
      <c r="NGL2" s="854"/>
      <c r="NGM2" s="854"/>
      <c r="NGN2" s="854"/>
      <c r="NGO2" s="854"/>
      <c r="NGP2" s="854"/>
      <c r="NGQ2" s="854"/>
      <c r="NGR2" s="854"/>
      <c r="NGS2" s="854"/>
      <c r="NGT2" s="854"/>
      <c r="NGU2" s="854"/>
      <c r="NGV2" s="854"/>
      <c r="NGW2" s="854"/>
      <c r="NGX2" s="854"/>
      <c r="NGY2" s="854"/>
      <c r="NGZ2" s="854"/>
      <c r="NHA2" s="854"/>
      <c r="NHB2" s="854"/>
      <c r="NHC2" s="854"/>
      <c r="NHD2" s="854"/>
      <c r="NHE2" s="854"/>
      <c r="NHF2" s="854"/>
      <c r="NHG2" s="854"/>
      <c r="NHH2" s="854"/>
      <c r="NHI2" s="854"/>
      <c r="NHJ2" s="854"/>
      <c r="NHK2" s="854"/>
      <c r="NHL2" s="854"/>
      <c r="NHM2" s="854"/>
      <c r="NHN2" s="854"/>
      <c r="NHO2" s="854"/>
      <c r="NHP2" s="854"/>
      <c r="NHQ2" s="854"/>
      <c r="NHR2" s="854"/>
      <c r="NHS2" s="854"/>
      <c r="NHT2" s="854"/>
      <c r="NHU2" s="854"/>
      <c r="NHV2" s="854"/>
      <c r="NHW2" s="854"/>
      <c r="NHX2" s="854"/>
      <c r="NHY2" s="854"/>
      <c r="NHZ2" s="854"/>
      <c r="NIA2" s="854"/>
      <c r="NIB2" s="854"/>
      <c r="NIC2" s="854"/>
      <c r="NID2" s="854"/>
      <c r="NIE2" s="854"/>
      <c r="NIF2" s="854"/>
      <c r="NIG2" s="854"/>
      <c r="NIH2" s="854"/>
      <c r="NII2" s="854"/>
      <c r="NIJ2" s="854"/>
      <c r="NIK2" s="854"/>
      <c r="NIL2" s="854"/>
      <c r="NIM2" s="854"/>
      <c r="NIN2" s="854"/>
      <c r="NIO2" s="854"/>
      <c r="NIP2" s="854"/>
      <c r="NIQ2" s="854"/>
      <c r="NIR2" s="854"/>
      <c r="NIS2" s="854"/>
      <c r="NIT2" s="854"/>
      <c r="NIU2" s="854"/>
      <c r="NIV2" s="854"/>
      <c r="NIW2" s="854"/>
      <c r="NIX2" s="854"/>
      <c r="NIY2" s="854"/>
      <c r="NIZ2" s="854"/>
      <c r="NJA2" s="854"/>
      <c r="NJB2" s="854"/>
      <c r="NJC2" s="854"/>
      <c r="NJD2" s="854"/>
      <c r="NJE2" s="854"/>
      <c r="NJF2" s="854"/>
      <c r="NJG2" s="854"/>
      <c r="NJH2" s="854"/>
      <c r="NJI2" s="854"/>
      <c r="NJJ2" s="854"/>
      <c r="NJK2" s="854"/>
      <c r="NJL2" s="854"/>
      <c r="NJM2" s="854"/>
      <c r="NJN2" s="854"/>
      <c r="NJO2" s="854"/>
      <c r="NJP2" s="854"/>
      <c r="NJQ2" s="854"/>
      <c r="NJR2" s="854"/>
      <c r="NJS2" s="854"/>
      <c r="NJT2" s="854"/>
      <c r="NJU2" s="854"/>
      <c r="NJV2" s="854"/>
      <c r="NJW2" s="854"/>
      <c r="NJX2" s="854"/>
      <c r="NJY2" s="854"/>
      <c r="NJZ2" s="854"/>
      <c r="NKA2" s="854"/>
      <c r="NKB2" s="854"/>
      <c r="NKC2" s="854"/>
      <c r="NKD2" s="854"/>
      <c r="NKE2" s="854"/>
      <c r="NKF2" s="854"/>
      <c r="NKG2" s="854"/>
      <c r="NKH2" s="854"/>
      <c r="NKI2" s="854"/>
      <c r="NKJ2" s="854"/>
      <c r="NKK2" s="854"/>
      <c r="NKL2" s="854"/>
      <c r="NKM2" s="854"/>
      <c r="NKN2" s="854"/>
      <c r="NKO2" s="854"/>
      <c r="NKP2" s="854"/>
      <c r="NKQ2" s="854"/>
      <c r="NKR2" s="854"/>
      <c r="NKS2" s="854"/>
      <c r="NKT2" s="854"/>
      <c r="NKU2" s="854"/>
      <c r="NKV2" s="854"/>
      <c r="NKW2" s="854"/>
      <c r="NKX2" s="854"/>
      <c r="NKY2" s="854"/>
      <c r="NKZ2" s="854"/>
      <c r="NLA2" s="854"/>
      <c r="NLB2" s="854"/>
      <c r="NLC2" s="854"/>
      <c r="NLD2" s="854"/>
      <c r="NLE2" s="854"/>
      <c r="NLF2" s="854"/>
      <c r="NLG2" s="854"/>
      <c r="NLH2" s="854"/>
      <c r="NLI2" s="854"/>
      <c r="NLJ2" s="854"/>
      <c r="NLK2" s="854"/>
      <c r="NLL2" s="854"/>
      <c r="NLM2" s="854"/>
      <c r="NLN2" s="854"/>
      <c r="NLO2" s="854"/>
      <c r="NLP2" s="854"/>
      <c r="NLQ2" s="854"/>
      <c r="NLR2" s="854"/>
      <c r="NLS2" s="854"/>
      <c r="NLT2" s="854"/>
      <c r="NLU2" s="854"/>
      <c r="NLV2" s="854"/>
      <c r="NLW2" s="854"/>
      <c r="NLX2" s="854"/>
      <c r="NLY2" s="854"/>
      <c r="NLZ2" s="854"/>
      <c r="NMA2" s="854"/>
      <c r="NMB2" s="854"/>
      <c r="NMC2" s="854"/>
      <c r="NMD2" s="854"/>
      <c r="NME2" s="854"/>
      <c r="NMF2" s="854"/>
      <c r="NMG2" s="854"/>
      <c r="NMH2" s="854"/>
      <c r="NMI2" s="854"/>
      <c r="NMJ2" s="854"/>
      <c r="NMK2" s="854"/>
      <c r="NML2" s="854"/>
      <c r="NMM2" s="854"/>
      <c r="NMN2" s="854"/>
      <c r="NMO2" s="854"/>
      <c r="NMP2" s="854"/>
      <c r="NMQ2" s="854"/>
      <c r="NMR2" s="854"/>
      <c r="NMS2" s="854"/>
      <c r="NMT2" s="854"/>
      <c r="NMU2" s="854"/>
      <c r="NMV2" s="854"/>
      <c r="NMW2" s="854"/>
      <c r="NMX2" s="854"/>
      <c r="NMY2" s="854"/>
      <c r="NMZ2" s="854"/>
      <c r="NNA2" s="854"/>
      <c r="NNB2" s="854"/>
      <c r="NNC2" s="854"/>
      <c r="NND2" s="854"/>
      <c r="NNE2" s="854"/>
      <c r="NNF2" s="854"/>
      <c r="NNG2" s="854"/>
      <c r="NNH2" s="854"/>
      <c r="NNI2" s="854"/>
      <c r="NNJ2" s="854"/>
      <c r="NNK2" s="854"/>
      <c r="NNL2" s="854"/>
      <c r="NNM2" s="854"/>
      <c r="NNN2" s="854"/>
      <c r="NNO2" s="854"/>
      <c r="NNP2" s="854"/>
      <c r="NNQ2" s="854"/>
      <c r="NNR2" s="854"/>
      <c r="NNS2" s="854"/>
      <c r="NNT2" s="854"/>
      <c r="NNU2" s="854"/>
      <c r="NNV2" s="854"/>
      <c r="NNW2" s="854"/>
      <c r="NNX2" s="854"/>
      <c r="NNY2" s="854"/>
      <c r="NNZ2" s="854"/>
      <c r="NOA2" s="854"/>
      <c r="NOB2" s="854"/>
      <c r="NOC2" s="854"/>
      <c r="NOD2" s="854"/>
      <c r="NOE2" s="854"/>
      <c r="NOF2" s="854"/>
      <c r="NOG2" s="854"/>
      <c r="NOH2" s="854"/>
      <c r="NOI2" s="854"/>
      <c r="NOJ2" s="854"/>
      <c r="NOK2" s="854"/>
      <c r="NOL2" s="854"/>
      <c r="NOM2" s="854"/>
      <c r="NON2" s="854"/>
      <c r="NOO2" s="854"/>
      <c r="NOP2" s="854"/>
      <c r="NOQ2" s="854"/>
      <c r="NOR2" s="854"/>
      <c r="NOS2" s="854"/>
      <c r="NOT2" s="854"/>
      <c r="NOU2" s="854"/>
      <c r="NOV2" s="854"/>
      <c r="NOW2" s="854"/>
      <c r="NOX2" s="854"/>
      <c r="NOY2" s="854"/>
      <c r="NOZ2" s="854"/>
      <c r="NPA2" s="854"/>
      <c r="NPB2" s="854"/>
      <c r="NPC2" s="854"/>
      <c r="NPD2" s="854"/>
      <c r="NPE2" s="854"/>
      <c r="NPF2" s="854"/>
      <c r="NPG2" s="854"/>
      <c r="NPH2" s="854"/>
      <c r="NPI2" s="854"/>
      <c r="NPJ2" s="854"/>
      <c r="NPK2" s="854"/>
      <c r="NPL2" s="854"/>
      <c r="NPM2" s="854"/>
      <c r="NPN2" s="854"/>
      <c r="NPO2" s="854"/>
      <c r="NPP2" s="854"/>
      <c r="NPQ2" s="854"/>
      <c r="NPR2" s="854"/>
      <c r="NPS2" s="854"/>
      <c r="NPT2" s="854"/>
      <c r="NPU2" s="854"/>
      <c r="NPV2" s="854"/>
      <c r="NPW2" s="854"/>
      <c r="NPX2" s="854"/>
      <c r="NPY2" s="854"/>
      <c r="NPZ2" s="854"/>
      <c r="NQA2" s="854"/>
      <c r="NQB2" s="854"/>
      <c r="NQC2" s="854"/>
      <c r="NQD2" s="854"/>
      <c r="NQE2" s="854"/>
      <c r="NQF2" s="854"/>
      <c r="NQG2" s="854"/>
      <c r="NQH2" s="854"/>
      <c r="NQI2" s="854"/>
      <c r="NQJ2" s="854"/>
      <c r="NQK2" s="854"/>
      <c r="NQL2" s="854"/>
      <c r="NQM2" s="854"/>
      <c r="NQN2" s="854"/>
      <c r="NQO2" s="854"/>
      <c r="NQP2" s="854"/>
      <c r="NQQ2" s="854"/>
      <c r="NQR2" s="854"/>
      <c r="NQS2" s="854"/>
      <c r="NQT2" s="854"/>
      <c r="NQU2" s="854"/>
      <c r="NQV2" s="854"/>
      <c r="NQW2" s="854"/>
      <c r="NQX2" s="854"/>
      <c r="NQY2" s="854"/>
      <c r="NQZ2" s="854"/>
      <c r="NRA2" s="854"/>
      <c r="NRB2" s="854"/>
      <c r="NRC2" s="854"/>
      <c r="NRD2" s="854"/>
      <c r="NRE2" s="854"/>
      <c r="NRF2" s="854"/>
      <c r="NRG2" s="854"/>
      <c r="NRH2" s="854"/>
      <c r="NRI2" s="854"/>
      <c r="NRJ2" s="854"/>
      <c r="NRK2" s="854"/>
      <c r="NRL2" s="854"/>
      <c r="NRM2" s="854"/>
      <c r="NRN2" s="854"/>
      <c r="NRO2" s="854"/>
      <c r="NRP2" s="854"/>
      <c r="NRQ2" s="854"/>
      <c r="NRR2" s="854"/>
      <c r="NRS2" s="854"/>
      <c r="NRT2" s="854"/>
      <c r="NRU2" s="854"/>
      <c r="NRV2" s="854"/>
      <c r="NRW2" s="854"/>
      <c r="NRX2" s="854"/>
      <c r="NRY2" s="854"/>
      <c r="NRZ2" s="854"/>
      <c r="NSA2" s="854"/>
      <c r="NSB2" s="854"/>
      <c r="NSC2" s="854"/>
      <c r="NSD2" s="854"/>
      <c r="NSE2" s="854"/>
      <c r="NSF2" s="854"/>
      <c r="NSG2" s="854"/>
      <c r="NSH2" s="854"/>
      <c r="NSI2" s="854"/>
      <c r="NSJ2" s="854"/>
      <c r="NSK2" s="854"/>
      <c r="NSL2" s="854"/>
      <c r="NSM2" s="854"/>
      <c r="NSN2" s="854"/>
      <c r="NSO2" s="854"/>
      <c r="NSP2" s="854"/>
      <c r="NSQ2" s="854"/>
      <c r="NSR2" s="854"/>
      <c r="NSS2" s="854"/>
      <c r="NST2" s="854"/>
      <c r="NSU2" s="854"/>
      <c r="NSV2" s="854"/>
      <c r="NSW2" s="854"/>
      <c r="NSX2" s="854"/>
      <c r="NSY2" s="854"/>
      <c r="NSZ2" s="854"/>
      <c r="NTA2" s="854"/>
      <c r="NTB2" s="854"/>
      <c r="NTC2" s="854"/>
      <c r="NTD2" s="854"/>
      <c r="NTE2" s="854"/>
      <c r="NTF2" s="854"/>
      <c r="NTG2" s="854"/>
      <c r="NTH2" s="854"/>
      <c r="NTI2" s="854"/>
      <c r="NTJ2" s="854"/>
      <c r="NTK2" s="854"/>
      <c r="NTL2" s="854"/>
      <c r="NTM2" s="854"/>
      <c r="NTN2" s="854"/>
      <c r="NTO2" s="854"/>
      <c r="NTP2" s="854"/>
      <c r="NTQ2" s="854"/>
      <c r="NTR2" s="854"/>
      <c r="NTS2" s="854"/>
      <c r="NTT2" s="854"/>
      <c r="NTU2" s="854"/>
      <c r="NTV2" s="854"/>
      <c r="NTW2" s="854"/>
      <c r="NTX2" s="854"/>
      <c r="NTY2" s="854"/>
      <c r="NTZ2" s="854"/>
      <c r="NUA2" s="854"/>
      <c r="NUB2" s="854"/>
      <c r="NUC2" s="854"/>
      <c r="NUD2" s="854"/>
      <c r="NUE2" s="854"/>
      <c r="NUF2" s="854"/>
      <c r="NUG2" s="854"/>
      <c r="NUH2" s="854"/>
      <c r="NUI2" s="854"/>
      <c r="NUJ2" s="854"/>
      <c r="NUK2" s="854"/>
      <c r="NUL2" s="854"/>
      <c r="NUM2" s="854"/>
      <c r="NUN2" s="854"/>
      <c r="NUO2" s="854"/>
      <c r="NUP2" s="854"/>
      <c r="NUQ2" s="854"/>
      <c r="NUR2" s="854"/>
      <c r="NUS2" s="854"/>
      <c r="NUT2" s="854"/>
      <c r="NUU2" s="854"/>
      <c r="NUV2" s="854"/>
      <c r="NUW2" s="854"/>
      <c r="NUX2" s="854"/>
      <c r="NUY2" s="854"/>
      <c r="NUZ2" s="854"/>
      <c r="NVA2" s="854"/>
      <c r="NVB2" s="854"/>
      <c r="NVC2" s="854"/>
      <c r="NVD2" s="854"/>
      <c r="NVE2" s="854"/>
      <c r="NVF2" s="854"/>
      <c r="NVG2" s="854"/>
      <c r="NVH2" s="854"/>
      <c r="NVI2" s="854"/>
      <c r="NVJ2" s="854"/>
      <c r="NVK2" s="854"/>
      <c r="NVL2" s="854"/>
      <c r="NVM2" s="854"/>
      <c r="NVN2" s="854"/>
      <c r="NVO2" s="854"/>
      <c r="NVP2" s="854"/>
      <c r="NVQ2" s="854"/>
      <c r="NVR2" s="854"/>
      <c r="NVS2" s="854"/>
      <c r="NVT2" s="854"/>
      <c r="NVU2" s="854"/>
      <c r="NVV2" s="854"/>
      <c r="NVW2" s="854"/>
      <c r="NVX2" s="854"/>
      <c r="NVY2" s="854"/>
      <c r="NVZ2" s="854"/>
      <c r="NWA2" s="854"/>
      <c r="NWB2" s="854"/>
      <c r="NWC2" s="854"/>
      <c r="NWD2" s="854"/>
      <c r="NWE2" s="854"/>
      <c r="NWF2" s="854"/>
      <c r="NWG2" s="854"/>
      <c r="NWH2" s="854"/>
      <c r="NWI2" s="854"/>
      <c r="NWJ2" s="854"/>
      <c r="NWK2" s="854"/>
      <c r="NWL2" s="854"/>
      <c r="NWM2" s="854"/>
      <c r="NWN2" s="854"/>
      <c r="NWO2" s="854"/>
      <c r="NWP2" s="854"/>
      <c r="NWQ2" s="854"/>
      <c r="NWR2" s="854"/>
      <c r="NWS2" s="854"/>
      <c r="NWT2" s="854"/>
      <c r="NWU2" s="854"/>
      <c r="NWV2" s="854"/>
      <c r="NWW2" s="854"/>
      <c r="NWX2" s="854"/>
      <c r="NWY2" s="854"/>
      <c r="NWZ2" s="854"/>
      <c r="NXA2" s="854"/>
      <c r="NXB2" s="854"/>
      <c r="NXC2" s="854"/>
      <c r="NXD2" s="854"/>
      <c r="NXE2" s="854"/>
      <c r="NXF2" s="854"/>
      <c r="NXG2" s="854"/>
      <c r="NXH2" s="854"/>
      <c r="NXI2" s="854"/>
      <c r="NXJ2" s="854"/>
      <c r="NXK2" s="854"/>
      <c r="NXL2" s="854"/>
      <c r="NXM2" s="854"/>
      <c r="NXN2" s="854"/>
      <c r="NXO2" s="854"/>
      <c r="NXP2" s="854"/>
      <c r="NXQ2" s="854"/>
      <c r="NXR2" s="854"/>
      <c r="NXS2" s="854"/>
      <c r="NXT2" s="854"/>
      <c r="NXU2" s="854"/>
      <c r="NXV2" s="854"/>
      <c r="NXW2" s="854"/>
      <c r="NXX2" s="854"/>
      <c r="NXY2" s="854"/>
      <c r="NXZ2" s="854"/>
      <c r="NYA2" s="854"/>
      <c r="NYB2" s="854"/>
      <c r="NYC2" s="854"/>
      <c r="NYD2" s="854"/>
      <c r="NYE2" s="854"/>
      <c r="NYF2" s="854"/>
      <c r="NYG2" s="854"/>
      <c r="NYH2" s="854"/>
      <c r="NYI2" s="854"/>
      <c r="NYJ2" s="854"/>
      <c r="NYK2" s="854"/>
      <c r="NYL2" s="854"/>
      <c r="NYM2" s="854"/>
      <c r="NYN2" s="854"/>
      <c r="NYO2" s="854"/>
      <c r="NYP2" s="854"/>
      <c r="NYQ2" s="854"/>
      <c r="NYR2" s="854"/>
      <c r="NYS2" s="854"/>
      <c r="NYT2" s="854"/>
      <c r="NYU2" s="854"/>
      <c r="NYV2" s="854"/>
      <c r="NYW2" s="854"/>
      <c r="NYX2" s="854"/>
      <c r="NYY2" s="854"/>
      <c r="NYZ2" s="854"/>
      <c r="NZA2" s="854"/>
      <c r="NZB2" s="854"/>
      <c r="NZC2" s="854"/>
      <c r="NZD2" s="854"/>
      <c r="NZE2" s="854"/>
      <c r="NZF2" s="854"/>
      <c r="NZG2" s="854"/>
      <c r="NZH2" s="854"/>
      <c r="NZI2" s="854"/>
      <c r="NZJ2" s="854"/>
      <c r="NZK2" s="854"/>
      <c r="NZL2" s="854"/>
      <c r="NZM2" s="854"/>
      <c r="NZN2" s="854"/>
      <c r="NZO2" s="854"/>
      <c r="NZP2" s="854"/>
      <c r="NZQ2" s="854"/>
      <c r="NZR2" s="854"/>
      <c r="NZS2" s="854"/>
      <c r="NZT2" s="854"/>
      <c r="NZU2" s="854"/>
      <c r="NZV2" s="854"/>
      <c r="NZW2" s="854"/>
      <c r="NZX2" s="854"/>
      <c r="NZY2" s="854"/>
      <c r="NZZ2" s="854"/>
      <c r="OAA2" s="854"/>
      <c r="OAB2" s="854"/>
      <c r="OAC2" s="854"/>
      <c r="OAD2" s="854"/>
      <c r="OAE2" s="854"/>
      <c r="OAF2" s="854"/>
      <c r="OAG2" s="854"/>
      <c r="OAH2" s="854"/>
      <c r="OAI2" s="854"/>
      <c r="OAJ2" s="854"/>
      <c r="OAK2" s="854"/>
      <c r="OAL2" s="854"/>
      <c r="OAM2" s="854"/>
      <c r="OAN2" s="854"/>
      <c r="OAO2" s="854"/>
      <c r="OAP2" s="854"/>
      <c r="OAQ2" s="854"/>
      <c r="OAR2" s="854"/>
      <c r="OAS2" s="854"/>
      <c r="OAT2" s="854"/>
      <c r="OAU2" s="854"/>
      <c r="OAV2" s="854"/>
      <c r="OAW2" s="854"/>
      <c r="OAX2" s="854"/>
      <c r="OAY2" s="854"/>
      <c r="OAZ2" s="854"/>
      <c r="OBA2" s="854"/>
      <c r="OBB2" s="854"/>
      <c r="OBC2" s="854"/>
      <c r="OBD2" s="854"/>
      <c r="OBE2" s="854"/>
      <c r="OBF2" s="854"/>
      <c r="OBG2" s="854"/>
      <c r="OBH2" s="854"/>
      <c r="OBI2" s="854"/>
      <c r="OBJ2" s="854"/>
      <c r="OBK2" s="854"/>
      <c r="OBL2" s="854"/>
      <c r="OBM2" s="854"/>
      <c r="OBN2" s="854"/>
      <c r="OBO2" s="854"/>
      <c r="OBP2" s="854"/>
      <c r="OBQ2" s="854"/>
      <c r="OBR2" s="854"/>
      <c r="OBS2" s="854"/>
      <c r="OBT2" s="854"/>
      <c r="OBU2" s="854"/>
      <c r="OBV2" s="854"/>
      <c r="OBW2" s="854"/>
      <c r="OBX2" s="854"/>
      <c r="OBY2" s="854"/>
      <c r="OBZ2" s="854"/>
      <c r="OCA2" s="854"/>
      <c r="OCB2" s="854"/>
      <c r="OCC2" s="854"/>
      <c r="OCD2" s="854"/>
      <c r="OCE2" s="854"/>
      <c r="OCF2" s="854"/>
      <c r="OCG2" s="854"/>
      <c r="OCH2" s="854"/>
      <c r="OCI2" s="854"/>
      <c r="OCJ2" s="854"/>
      <c r="OCK2" s="854"/>
      <c r="OCL2" s="854"/>
      <c r="OCM2" s="854"/>
      <c r="OCN2" s="854"/>
      <c r="OCO2" s="854"/>
      <c r="OCP2" s="854"/>
      <c r="OCQ2" s="854"/>
      <c r="OCR2" s="854"/>
      <c r="OCS2" s="854"/>
      <c r="OCT2" s="854"/>
      <c r="OCU2" s="854"/>
      <c r="OCV2" s="854"/>
      <c r="OCW2" s="854"/>
      <c r="OCX2" s="854"/>
      <c r="OCY2" s="854"/>
      <c r="OCZ2" s="854"/>
      <c r="ODA2" s="854"/>
      <c r="ODB2" s="854"/>
      <c r="ODC2" s="854"/>
      <c r="ODD2" s="854"/>
      <c r="ODE2" s="854"/>
      <c r="ODF2" s="854"/>
      <c r="ODG2" s="854"/>
      <c r="ODH2" s="854"/>
      <c r="ODI2" s="854"/>
      <c r="ODJ2" s="854"/>
      <c r="ODK2" s="854"/>
      <c r="ODL2" s="854"/>
      <c r="ODM2" s="854"/>
      <c r="ODN2" s="854"/>
      <c r="ODO2" s="854"/>
      <c r="ODP2" s="854"/>
      <c r="ODQ2" s="854"/>
      <c r="ODR2" s="854"/>
      <c r="ODS2" s="854"/>
      <c r="ODT2" s="854"/>
      <c r="ODU2" s="854"/>
      <c r="ODV2" s="854"/>
      <c r="ODW2" s="854"/>
      <c r="ODX2" s="854"/>
      <c r="ODY2" s="854"/>
      <c r="ODZ2" s="854"/>
      <c r="OEA2" s="854"/>
      <c r="OEB2" s="854"/>
      <c r="OEC2" s="854"/>
      <c r="OED2" s="854"/>
      <c r="OEE2" s="854"/>
      <c r="OEF2" s="854"/>
      <c r="OEG2" s="854"/>
      <c r="OEH2" s="854"/>
      <c r="OEI2" s="854"/>
      <c r="OEJ2" s="854"/>
      <c r="OEK2" s="854"/>
      <c r="OEL2" s="854"/>
      <c r="OEM2" s="854"/>
      <c r="OEN2" s="854"/>
      <c r="OEO2" s="854"/>
      <c r="OEP2" s="854"/>
      <c r="OEQ2" s="854"/>
      <c r="OER2" s="854"/>
      <c r="OES2" s="854"/>
      <c r="OET2" s="854"/>
      <c r="OEU2" s="854"/>
      <c r="OEV2" s="854"/>
      <c r="OEW2" s="854"/>
      <c r="OEX2" s="854"/>
      <c r="OEY2" s="854"/>
      <c r="OEZ2" s="854"/>
      <c r="OFA2" s="854"/>
      <c r="OFB2" s="854"/>
      <c r="OFC2" s="854"/>
      <c r="OFD2" s="854"/>
      <c r="OFE2" s="854"/>
      <c r="OFF2" s="854"/>
      <c r="OFG2" s="854"/>
      <c r="OFH2" s="854"/>
      <c r="OFI2" s="854"/>
      <c r="OFJ2" s="854"/>
      <c r="OFK2" s="854"/>
      <c r="OFL2" s="854"/>
      <c r="OFM2" s="854"/>
      <c r="OFN2" s="854"/>
      <c r="OFO2" s="854"/>
      <c r="OFP2" s="854"/>
      <c r="OFQ2" s="854"/>
      <c r="OFR2" s="854"/>
      <c r="OFS2" s="854"/>
      <c r="OFT2" s="854"/>
      <c r="OFU2" s="854"/>
      <c r="OFV2" s="854"/>
      <c r="OFW2" s="854"/>
      <c r="OFX2" s="854"/>
      <c r="OFY2" s="854"/>
      <c r="OFZ2" s="854"/>
      <c r="OGA2" s="854"/>
      <c r="OGB2" s="854"/>
      <c r="OGC2" s="854"/>
      <c r="OGD2" s="854"/>
      <c r="OGE2" s="854"/>
      <c r="OGF2" s="854"/>
      <c r="OGG2" s="854"/>
      <c r="OGH2" s="854"/>
      <c r="OGI2" s="854"/>
      <c r="OGJ2" s="854"/>
      <c r="OGK2" s="854"/>
      <c r="OGL2" s="854"/>
      <c r="OGM2" s="854"/>
      <c r="OGN2" s="854"/>
      <c r="OGO2" s="854"/>
      <c r="OGP2" s="854"/>
      <c r="OGQ2" s="854"/>
      <c r="OGR2" s="854"/>
      <c r="OGS2" s="854"/>
      <c r="OGT2" s="854"/>
      <c r="OGU2" s="854"/>
      <c r="OGV2" s="854"/>
      <c r="OGW2" s="854"/>
      <c r="OGX2" s="854"/>
      <c r="OGY2" s="854"/>
      <c r="OGZ2" s="854"/>
      <c r="OHA2" s="854"/>
      <c r="OHB2" s="854"/>
      <c r="OHC2" s="854"/>
      <c r="OHD2" s="854"/>
      <c r="OHE2" s="854"/>
      <c r="OHF2" s="854"/>
      <c r="OHG2" s="854"/>
      <c r="OHH2" s="854"/>
      <c r="OHI2" s="854"/>
      <c r="OHJ2" s="854"/>
      <c r="OHK2" s="854"/>
      <c r="OHL2" s="854"/>
      <c r="OHM2" s="854"/>
      <c r="OHN2" s="854"/>
      <c r="OHO2" s="854"/>
      <c r="OHP2" s="854"/>
      <c r="OHQ2" s="854"/>
      <c r="OHR2" s="854"/>
      <c r="OHS2" s="854"/>
      <c r="OHT2" s="854"/>
      <c r="OHU2" s="854"/>
      <c r="OHV2" s="854"/>
      <c r="OHW2" s="854"/>
      <c r="OHX2" s="854"/>
      <c r="OHY2" s="854"/>
      <c r="OHZ2" s="854"/>
      <c r="OIA2" s="854"/>
      <c r="OIB2" s="854"/>
      <c r="OIC2" s="854"/>
      <c r="OID2" s="854"/>
      <c r="OIE2" s="854"/>
      <c r="OIF2" s="854"/>
      <c r="OIG2" s="854"/>
      <c r="OIH2" s="854"/>
      <c r="OII2" s="854"/>
      <c r="OIJ2" s="854"/>
      <c r="OIK2" s="854"/>
      <c r="OIL2" s="854"/>
      <c r="OIM2" s="854"/>
      <c r="OIN2" s="854"/>
      <c r="OIO2" s="854"/>
      <c r="OIP2" s="854"/>
      <c r="OIQ2" s="854"/>
      <c r="OIR2" s="854"/>
      <c r="OIS2" s="854"/>
      <c r="OIT2" s="854"/>
      <c r="OIU2" s="854"/>
      <c r="OIV2" s="854"/>
      <c r="OIW2" s="854"/>
      <c r="OIX2" s="854"/>
      <c r="OIY2" s="854"/>
      <c r="OIZ2" s="854"/>
      <c r="OJA2" s="854"/>
      <c r="OJB2" s="854"/>
      <c r="OJC2" s="854"/>
      <c r="OJD2" s="854"/>
      <c r="OJE2" s="854"/>
      <c r="OJF2" s="854"/>
      <c r="OJG2" s="854"/>
      <c r="OJH2" s="854"/>
      <c r="OJI2" s="854"/>
      <c r="OJJ2" s="854"/>
      <c r="OJK2" s="854"/>
      <c r="OJL2" s="854"/>
      <c r="OJM2" s="854"/>
      <c r="OJN2" s="854"/>
      <c r="OJO2" s="854"/>
      <c r="OJP2" s="854"/>
      <c r="OJQ2" s="854"/>
      <c r="OJR2" s="854"/>
      <c r="OJS2" s="854"/>
      <c r="OJT2" s="854"/>
      <c r="OJU2" s="854"/>
      <c r="OJV2" s="854"/>
      <c r="OJW2" s="854"/>
      <c r="OJX2" s="854"/>
      <c r="OJY2" s="854"/>
      <c r="OJZ2" s="854"/>
      <c r="OKA2" s="854"/>
      <c r="OKB2" s="854"/>
      <c r="OKC2" s="854"/>
      <c r="OKD2" s="854"/>
      <c r="OKE2" s="854"/>
      <c r="OKF2" s="854"/>
      <c r="OKG2" s="854"/>
      <c r="OKH2" s="854"/>
      <c r="OKI2" s="854"/>
      <c r="OKJ2" s="854"/>
      <c r="OKK2" s="854"/>
      <c r="OKL2" s="854"/>
      <c r="OKM2" s="854"/>
      <c r="OKN2" s="854"/>
      <c r="OKO2" s="854"/>
      <c r="OKP2" s="854"/>
      <c r="OKQ2" s="854"/>
      <c r="OKR2" s="854"/>
      <c r="OKS2" s="854"/>
      <c r="OKT2" s="854"/>
      <c r="OKU2" s="854"/>
      <c r="OKV2" s="854"/>
      <c r="OKW2" s="854"/>
      <c r="OKX2" s="854"/>
      <c r="OKY2" s="854"/>
      <c r="OKZ2" s="854"/>
      <c r="OLA2" s="854"/>
      <c r="OLB2" s="854"/>
      <c r="OLC2" s="854"/>
      <c r="OLD2" s="854"/>
      <c r="OLE2" s="854"/>
      <c r="OLF2" s="854"/>
      <c r="OLG2" s="854"/>
      <c r="OLH2" s="854"/>
      <c r="OLI2" s="854"/>
      <c r="OLJ2" s="854"/>
      <c r="OLK2" s="854"/>
      <c r="OLL2" s="854"/>
      <c r="OLM2" s="854"/>
      <c r="OLN2" s="854"/>
      <c r="OLO2" s="854"/>
      <c r="OLP2" s="854"/>
      <c r="OLQ2" s="854"/>
      <c r="OLR2" s="854"/>
      <c r="OLS2" s="854"/>
      <c r="OLT2" s="854"/>
      <c r="OLU2" s="854"/>
      <c r="OLV2" s="854"/>
      <c r="OLW2" s="854"/>
      <c r="OLX2" s="854"/>
      <c r="OLY2" s="854"/>
      <c r="OLZ2" s="854"/>
      <c r="OMA2" s="854"/>
      <c r="OMB2" s="854"/>
      <c r="OMC2" s="854"/>
      <c r="OMD2" s="854"/>
      <c r="OME2" s="854"/>
      <c r="OMF2" s="854"/>
      <c r="OMG2" s="854"/>
      <c r="OMH2" s="854"/>
      <c r="OMI2" s="854"/>
      <c r="OMJ2" s="854"/>
      <c r="OMK2" s="854"/>
      <c r="OML2" s="854"/>
      <c r="OMM2" s="854"/>
      <c r="OMN2" s="854"/>
      <c r="OMO2" s="854"/>
      <c r="OMP2" s="854"/>
      <c r="OMQ2" s="854"/>
      <c r="OMR2" s="854"/>
      <c r="OMS2" s="854"/>
      <c r="OMT2" s="854"/>
      <c r="OMU2" s="854"/>
      <c r="OMV2" s="854"/>
      <c r="OMW2" s="854"/>
      <c r="OMX2" s="854"/>
      <c r="OMY2" s="854"/>
      <c r="OMZ2" s="854"/>
      <c r="ONA2" s="854"/>
      <c r="ONB2" s="854"/>
      <c r="ONC2" s="854"/>
      <c r="OND2" s="854"/>
      <c r="ONE2" s="854"/>
      <c r="ONF2" s="854"/>
      <c r="ONG2" s="854"/>
      <c r="ONH2" s="854"/>
      <c r="ONI2" s="854"/>
      <c r="ONJ2" s="854"/>
      <c r="ONK2" s="854"/>
      <c r="ONL2" s="854"/>
      <c r="ONM2" s="854"/>
      <c r="ONN2" s="854"/>
      <c r="ONO2" s="854"/>
      <c r="ONP2" s="854"/>
      <c r="ONQ2" s="854"/>
      <c r="ONR2" s="854"/>
      <c r="ONS2" s="854"/>
      <c r="ONT2" s="854"/>
      <c r="ONU2" s="854"/>
      <c r="ONV2" s="854"/>
      <c r="ONW2" s="854"/>
      <c r="ONX2" s="854"/>
      <c r="ONY2" s="854"/>
      <c r="ONZ2" s="854"/>
      <c r="OOA2" s="854"/>
      <c r="OOB2" s="854"/>
      <c r="OOC2" s="854"/>
      <c r="OOD2" s="854"/>
      <c r="OOE2" s="854"/>
      <c r="OOF2" s="854"/>
      <c r="OOG2" s="854"/>
      <c r="OOH2" s="854"/>
      <c r="OOI2" s="854"/>
      <c r="OOJ2" s="854"/>
      <c r="OOK2" s="854"/>
      <c r="OOL2" s="854"/>
      <c r="OOM2" s="854"/>
      <c r="OON2" s="854"/>
      <c r="OOO2" s="854"/>
      <c r="OOP2" s="854"/>
      <c r="OOQ2" s="854"/>
      <c r="OOR2" s="854"/>
      <c r="OOS2" s="854"/>
      <c r="OOT2" s="854"/>
      <c r="OOU2" s="854"/>
      <c r="OOV2" s="854"/>
      <c r="OOW2" s="854"/>
      <c r="OOX2" s="854"/>
      <c r="OOY2" s="854"/>
      <c r="OOZ2" s="854"/>
      <c r="OPA2" s="854"/>
      <c r="OPB2" s="854"/>
      <c r="OPC2" s="854"/>
      <c r="OPD2" s="854"/>
      <c r="OPE2" s="854"/>
      <c r="OPF2" s="854"/>
      <c r="OPG2" s="854"/>
      <c r="OPH2" s="854"/>
      <c r="OPI2" s="854"/>
      <c r="OPJ2" s="854"/>
      <c r="OPK2" s="854"/>
      <c r="OPL2" s="854"/>
      <c r="OPM2" s="854"/>
      <c r="OPN2" s="854"/>
      <c r="OPO2" s="854"/>
      <c r="OPP2" s="854"/>
      <c r="OPQ2" s="854"/>
      <c r="OPR2" s="854"/>
      <c r="OPS2" s="854"/>
      <c r="OPT2" s="854"/>
      <c r="OPU2" s="854"/>
      <c r="OPV2" s="854"/>
      <c r="OPW2" s="854"/>
      <c r="OPX2" s="854"/>
      <c r="OPY2" s="854"/>
      <c r="OPZ2" s="854"/>
      <c r="OQA2" s="854"/>
      <c r="OQB2" s="854"/>
      <c r="OQC2" s="854"/>
      <c r="OQD2" s="854"/>
      <c r="OQE2" s="854"/>
      <c r="OQF2" s="854"/>
      <c r="OQG2" s="854"/>
      <c r="OQH2" s="854"/>
      <c r="OQI2" s="854"/>
      <c r="OQJ2" s="854"/>
      <c r="OQK2" s="854"/>
      <c r="OQL2" s="854"/>
      <c r="OQM2" s="854"/>
      <c r="OQN2" s="854"/>
      <c r="OQO2" s="854"/>
      <c r="OQP2" s="854"/>
      <c r="OQQ2" s="854"/>
      <c r="OQR2" s="854"/>
      <c r="OQS2" s="854"/>
      <c r="OQT2" s="854"/>
      <c r="OQU2" s="854"/>
      <c r="OQV2" s="854"/>
      <c r="OQW2" s="854"/>
      <c r="OQX2" s="854"/>
      <c r="OQY2" s="854"/>
      <c r="OQZ2" s="854"/>
      <c r="ORA2" s="854"/>
      <c r="ORB2" s="854"/>
      <c r="ORC2" s="854"/>
      <c r="ORD2" s="854"/>
      <c r="ORE2" s="854"/>
      <c r="ORF2" s="854"/>
      <c r="ORG2" s="854"/>
      <c r="ORH2" s="854"/>
      <c r="ORI2" s="854"/>
      <c r="ORJ2" s="854"/>
      <c r="ORK2" s="854"/>
      <c r="ORL2" s="854"/>
      <c r="ORM2" s="854"/>
      <c r="ORN2" s="854"/>
      <c r="ORO2" s="854"/>
      <c r="ORP2" s="854"/>
      <c r="ORQ2" s="854"/>
      <c r="ORR2" s="854"/>
      <c r="ORS2" s="854"/>
      <c r="ORT2" s="854"/>
      <c r="ORU2" s="854"/>
      <c r="ORV2" s="854"/>
      <c r="ORW2" s="854"/>
      <c r="ORX2" s="854"/>
      <c r="ORY2" s="854"/>
      <c r="ORZ2" s="854"/>
      <c r="OSA2" s="854"/>
      <c r="OSB2" s="854"/>
      <c r="OSC2" s="854"/>
      <c r="OSD2" s="854"/>
      <c r="OSE2" s="854"/>
      <c r="OSF2" s="854"/>
      <c r="OSG2" s="854"/>
      <c r="OSH2" s="854"/>
      <c r="OSI2" s="854"/>
      <c r="OSJ2" s="854"/>
      <c r="OSK2" s="854"/>
      <c r="OSL2" s="854"/>
      <c r="OSM2" s="854"/>
      <c r="OSN2" s="854"/>
      <c r="OSO2" s="854"/>
      <c r="OSP2" s="854"/>
      <c r="OSQ2" s="854"/>
      <c r="OSR2" s="854"/>
      <c r="OSS2" s="854"/>
      <c r="OST2" s="854"/>
      <c r="OSU2" s="854"/>
      <c r="OSV2" s="854"/>
      <c r="OSW2" s="854"/>
      <c r="OSX2" s="854"/>
      <c r="OSY2" s="854"/>
      <c r="OSZ2" s="854"/>
      <c r="OTA2" s="854"/>
      <c r="OTB2" s="854"/>
      <c r="OTC2" s="854"/>
      <c r="OTD2" s="854"/>
      <c r="OTE2" s="854"/>
      <c r="OTF2" s="854"/>
      <c r="OTG2" s="854"/>
      <c r="OTH2" s="854"/>
      <c r="OTI2" s="854"/>
      <c r="OTJ2" s="854"/>
      <c r="OTK2" s="854"/>
      <c r="OTL2" s="854"/>
      <c r="OTM2" s="854"/>
      <c r="OTN2" s="854"/>
      <c r="OTO2" s="854"/>
      <c r="OTP2" s="854"/>
      <c r="OTQ2" s="854"/>
      <c r="OTR2" s="854"/>
      <c r="OTS2" s="854"/>
      <c r="OTT2" s="854"/>
      <c r="OTU2" s="854"/>
      <c r="OTV2" s="854"/>
      <c r="OTW2" s="854"/>
      <c r="OTX2" s="854"/>
      <c r="OTY2" s="854"/>
      <c r="OTZ2" s="854"/>
      <c r="OUA2" s="854"/>
      <c r="OUB2" s="854"/>
      <c r="OUC2" s="854"/>
      <c r="OUD2" s="854"/>
      <c r="OUE2" s="854"/>
      <c r="OUF2" s="854"/>
      <c r="OUG2" s="854"/>
      <c r="OUH2" s="854"/>
      <c r="OUI2" s="854"/>
      <c r="OUJ2" s="854"/>
      <c r="OUK2" s="854"/>
      <c r="OUL2" s="854"/>
      <c r="OUM2" s="854"/>
      <c r="OUN2" s="854"/>
      <c r="OUO2" s="854"/>
      <c r="OUP2" s="854"/>
      <c r="OUQ2" s="854"/>
      <c r="OUR2" s="854"/>
      <c r="OUS2" s="854"/>
      <c r="OUT2" s="854"/>
      <c r="OUU2" s="854"/>
      <c r="OUV2" s="854"/>
      <c r="OUW2" s="854"/>
      <c r="OUX2" s="854"/>
      <c r="OUY2" s="854"/>
      <c r="OUZ2" s="854"/>
      <c r="OVA2" s="854"/>
      <c r="OVB2" s="854"/>
      <c r="OVC2" s="854"/>
      <c r="OVD2" s="854"/>
      <c r="OVE2" s="854"/>
      <c r="OVF2" s="854"/>
      <c r="OVG2" s="854"/>
      <c r="OVH2" s="854"/>
      <c r="OVI2" s="854"/>
      <c r="OVJ2" s="854"/>
      <c r="OVK2" s="854"/>
      <c r="OVL2" s="854"/>
      <c r="OVM2" s="854"/>
      <c r="OVN2" s="854"/>
      <c r="OVO2" s="854"/>
      <c r="OVP2" s="854"/>
      <c r="OVQ2" s="854"/>
      <c r="OVR2" s="854"/>
      <c r="OVS2" s="854"/>
      <c r="OVT2" s="854"/>
      <c r="OVU2" s="854"/>
      <c r="OVV2" s="854"/>
      <c r="OVW2" s="854"/>
      <c r="OVX2" s="854"/>
      <c r="OVY2" s="854"/>
      <c r="OVZ2" s="854"/>
      <c r="OWA2" s="854"/>
      <c r="OWB2" s="854"/>
      <c r="OWC2" s="854"/>
      <c r="OWD2" s="854"/>
      <c r="OWE2" s="854"/>
      <c r="OWF2" s="854"/>
      <c r="OWG2" s="854"/>
      <c r="OWH2" s="854"/>
      <c r="OWI2" s="854"/>
      <c r="OWJ2" s="854"/>
      <c r="OWK2" s="854"/>
      <c r="OWL2" s="854"/>
      <c r="OWM2" s="854"/>
      <c r="OWN2" s="854"/>
      <c r="OWO2" s="854"/>
      <c r="OWP2" s="854"/>
      <c r="OWQ2" s="854"/>
      <c r="OWR2" s="854"/>
      <c r="OWS2" s="854"/>
      <c r="OWT2" s="854"/>
      <c r="OWU2" s="854"/>
      <c r="OWV2" s="854"/>
      <c r="OWW2" s="854"/>
      <c r="OWX2" s="854"/>
      <c r="OWY2" s="854"/>
      <c r="OWZ2" s="854"/>
      <c r="OXA2" s="854"/>
      <c r="OXB2" s="854"/>
      <c r="OXC2" s="854"/>
      <c r="OXD2" s="854"/>
      <c r="OXE2" s="854"/>
      <c r="OXF2" s="854"/>
      <c r="OXG2" s="854"/>
      <c r="OXH2" s="854"/>
      <c r="OXI2" s="854"/>
      <c r="OXJ2" s="854"/>
      <c r="OXK2" s="854"/>
      <c r="OXL2" s="854"/>
      <c r="OXM2" s="854"/>
      <c r="OXN2" s="854"/>
      <c r="OXO2" s="854"/>
      <c r="OXP2" s="854"/>
      <c r="OXQ2" s="854"/>
      <c r="OXR2" s="854"/>
      <c r="OXS2" s="854"/>
      <c r="OXT2" s="854"/>
      <c r="OXU2" s="854"/>
      <c r="OXV2" s="854"/>
      <c r="OXW2" s="854"/>
      <c r="OXX2" s="854"/>
      <c r="OXY2" s="854"/>
      <c r="OXZ2" s="854"/>
      <c r="OYA2" s="854"/>
      <c r="OYB2" s="854"/>
      <c r="OYC2" s="854"/>
      <c r="OYD2" s="854"/>
      <c r="OYE2" s="854"/>
      <c r="OYF2" s="854"/>
      <c r="OYG2" s="854"/>
      <c r="OYH2" s="854"/>
      <c r="OYI2" s="854"/>
      <c r="OYJ2" s="854"/>
      <c r="OYK2" s="854"/>
      <c r="OYL2" s="854"/>
      <c r="OYM2" s="854"/>
      <c r="OYN2" s="854"/>
      <c r="OYO2" s="854"/>
      <c r="OYP2" s="854"/>
      <c r="OYQ2" s="854"/>
      <c r="OYR2" s="854"/>
      <c r="OYS2" s="854"/>
      <c r="OYT2" s="854"/>
      <c r="OYU2" s="854"/>
      <c r="OYV2" s="854"/>
      <c r="OYW2" s="854"/>
      <c r="OYX2" s="854"/>
      <c r="OYY2" s="854"/>
      <c r="OYZ2" s="854"/>
      <c r="OZA2" s="854"/>
      <c r="OZB2" s="854"/>
      <c r="OZC2" s="854"/>
      <c r="OZD2" s="854"/>
      <c r="OZE2" s="854"/>
      <c r="OZF2" s="854"/>
      <c r="OZG2" s="854"/>
      <c r="OZH2" s="854"/>
      <c r="OZI2" s="854"/>
      <c r="OZJ2" s="854"/>
      <c r="OZK2" s="854"/>
      <c r="OZL2" s="854"/>
      <c r="OZM2" s="854"/>
      <c r="OZN2" s="854"/>
      <c r="OZO2" s="854"/>
      <c r="OZP2" s="854"/>
      <c r="OZQ2" s="854"/>
      <c r="OZR2" s="854"/>
      <c r="OZS2" s="854"/>
      <c r="OZT2" s="854"/>
      <c r="OZU2" s="854"/>
      <c r="OZV2" s="854"/>
      <c r="OZW2" s="854"/>
      <c r="OZX2" s="854"/>
      <c r="OZY2" s="854"/>
      <c r="OZZ2" s="854"/>
      <c r="PAA2" s="854"/>
      <c r="PAB2" s="854"/>
      <c r="PAC2" s="854"/>
      <c r="PAD2" s="854"/>
      <c r="PAE2" s="854"/>
      <c r="PAF2" s="854"/>
      <c r="PAG2" s="854"/>
      <c r="PAH2" s="854"/>
      <c r="PAI2" s="854"/>
      <c r="PAJ2" s="854"/>
      <c r="PAK2" s="854"/>
      <c r="PAL2" s="854"/>
      <c r="PAM2" s="854"/>
      <c r="PAN2" s="854"/>
      <c r="PAO2" s="854"/>
      <c r="PAP2" s="854"/>
      <c r="PAQ2" s="854"/>
      <c r="PAR2" s="854"/>
      <c r="PAS2" s="854"/>
      <c r="PAT2" s="854"/>
      <c r="PAU2" s="854"/>
      <c r="PAV2" s="854"/>
      <c r="PAW2" s="854"/>
      <c r="PAX2" s="854"/>
      <c r="PAY2" s="854"/>
      <c r="PAZ2" s="854"/>
      <c r="PBA2" s="854"/>
      <c r="PBB2" s="854"/>
      <c r="PBC2" s="854"/>
      <c r="PBD2" s="854"/>
      <c r="PBE2" s="854"/>
      <c r="PBF2" s="854"/>
      <c r="PBG2" s="854"/>
      <c r="PBH2" s="854"/>
      <c r="PBI2" s="854"/>
      <c r="PBJ2" s="854"/>
      <c r="PBK2" s="854"/>
      <c r="PBL2" s="854"/>
      <c r="PBM2" s="854"/>
      <c r="PBN2" s="854"/>
      <c r="PBO2" s="854"/>
      <c r="PBP2" s="854"/>
      <c r="PBQ2" s="854"/>
      <c r="PBR2" s="854"/>
      <c r="PBS2" s="854"/>
      <c r="PBT2" s="854"/>
      <c r="PBU2" s="854"/>
      <c r="PBV2" s="854"/>
      <c r="PBW2" s="854"/>
      <c r="PBX2" s="854"/>
      <c r="PBY2" s="854"/>
      <c r="PBZ2" s="854"/>
      <c r="PCA2" s="854"/>
      <c r="PCB2" s="854"/>
      <c r="PCC2" s="854"/>
      <c r="PCD2" s="854"/>
      <c r="PCE2" s="854"/>
      <c r="PCF2" s="854"/>
      <c r="PCG2" s="854"/>
      <c r="PCH2" s="854"/>
      <c r="PCI2" s="854"/>
      <c r="PCJ2" s="854"/>
      <c r="PCK2" s="854"/>
      <c r="PCL2" s="854"/>
      <c r="PCM2" s="854"/>
      <c r="PCN2" s="854"/>
      <c r="PCO2" s="854"/>
      <c r="PCP2" s="854"/>
      <c r="PCQ2" s="854"/>
      <c r="PCR2" s="854"/>
      <c r="PCS2" s="854"/>
      <c r="PCT2" s="854"/>
      <c r="PCU2" s="854"/>
      <c r="PCV2" s="854"/>
      <c r="PCW2" s="854"/>
      <c r="PCX2" s="854"/>
      <c r="PCY2" s="854"/>
      <c r="PCZ2" s="854"/>
      <c r="PDA2" s="854"/>
      <c r="PDB2" s="854"/>
      <c r="PDC2" s="854"/>
      <c r="PDD2" s="854"/>
      <c r="PDE2" s="854"/>
      <c r="PDF2" s="854"/>
      <c r="PDG2" s="854"/>
      <c r="PDH2" s="854"/>
      <c r="PDI2" s="854"/>
      <c r="PDJ2" s="854"/>
      <c r="PDK2" s="854"/>
      <c r="PDL2" s="854"/>
      <c r="PDM2" s="854"/>
      <c r="PDN2" s="854"/>
      <c r="PDO2" s="854"/>
      <c r="PDP2" s="854"/>
      <c r="PDQ2" s="854"/>
      <c r="PDR2" s="854"/>
      <c r="PDS2" s="854"/>
      <c r="PDT2" s="854"/>
      <c r="PDU2" s="854"/>
      <c r="PDV2" s="854"/>
      <c r="PDW2" s="854"/>
      <c r="PDX2" s="854"/>
      <c r="PDY2" s="854"/>
      <c r="PDZ2" s="854"/>
      <c r="PEA2" s="854"/>
      <c r="PEB2" s="854"/>
      <c r="PEC2" s="854"/>
      <c r="PED2" s="854"/>
      <c r="PEE2" s="854"/>
      <c r="PEF2" s="854"/>
      <c r="PEG2" s="854"/>
      <c r="PEH2" s="854"/>
      <c r="PEI2" s="854"/>
      <c r="PEJ2" s="854"/>
      <c r="PEK2" s="854"/>
      <c r="PEL2" s="854"/>
      <c r="PEM2" s="854"/>
      <c r="PEN2" s="854"/>
      <c r="PEO2" s="854"/>
      <c r="PEP2" s="854"/>
      <c r="PEQ2" s="854"/>
      <c r="PER2" s="854"/>
      <c r="PES2" s="854"/>
      <c r="PET2" s="854"/>
      <c r="PEU2" s="854"/>
      <c r="PEV2" s="854"/>
      <c r="PEW2" s="854"/>
      <c r="PEX2" s="854"/>
      <c r="PEY2" s="854"/>
      <c r="PEZ2" s="854"/>
      <c r="PFA2" s="854"/>
      <c r="PFB2" s="854"/>
      <c r="PFC2" s="854"/>
      <c r="PFD2" s="854"/>
      <c r="PFE2" s="854"/>
      <c r="PFF2" s="854"/>
      <c r="PFG2" s="854"/>
      <c r="PFH2" s="854"/>
      <c r="PFI2" s="854"/>
      <c r="PFJ2" s="854"/>
      <c r="PFK2" s="854"/>
      <c r="PFL2" s="854"/>
      <c r="PFM2" s="854"/>
      <c r="PFN2" s="854"/>
      <c r="PFO2" s="854"/>
      <c r="PFP2" s="854"/>
      <c r="PFQ2" s="854"/>
      <c r="PFR2" s="854"/>
      <c r="PFS2" s="854"/>
      <c r="PFT2" s="854"/>
      <c r="PFU2" s="854"/>
      <c r="PFV2" s="854"/>
      <c r="PFW2" s="854"/>
      <c r="PFX2" s="854"/>
      <c r="PFY2" s="854"/>
      <c r="PFZ2" s="854"/>
      <c r="PGA2" s="854"/>
      <c r="PGB2" s="854"/>
      <c r="PGC2" s="854"/>
      <c r="PGD2" s="854"/>
      <c r="PGE2" s="854"/>
      <c r="PGF2" s="854"/>
      <c r="PGG2" s="854"/>
      <c r="PGH2" s="854"/>
      <c r="PGI2" s="854"/>
      <c r="PGJ2" s="854"/>
      <c r="PGK2" s="854"/>
      <c r="PGL2" s="854"/>
      <c r="PGM2" s="854"/>
      <c r="PGN2" s="854"/>
      <c r="PGO2" s="854"/>
      <c r="PGP2" s="854"/>
      <c r="PGQ2" s="854"/>
      <c r="PGR2" s="854"/>
      <c r="PGS2" s="854"/>
      <c r="PGT2" s="854"/>
      <c r="PGU2" s="854"/>
      <c r="PGV2" s="854"/>
      <c r="PGW2" s="854"/>
      <c r="PGX2" s="854"/>
      <c r="PGY2" s="854"/>
      <c r="PGZ2" s="854"/>
      <c r="PHA2" s="854"/>
      <c r="PHB2" s="854"/>
      <c r="PHC2" s="854"/>
      <c r="PHD2" s="854"/>
      <c r="PHE2" s="854"/>
      <c r="PHF2" s="854"/>
      <c r="PHG2" s="854"/>
      <c r="PHH2" s="854"/>
      <c r="PHI2" s="854"/>
      <c r="PHJ2" s="854"/>
      <c r="PHK2" s="854"/>
      <c r="PHL2" s="854"/>
      <c r="PHM2" s="854"/>
      <c r="PHN2" s="854"/>
      <c r="PHO2" s="854"/>
      <c r="PHP2" s="854"/>
      <c r="PHQ2" s="854"/>
      <c r="PHR2" s="854"/>
      <c r="PHS2" s="854"/>
      <c r="PHT2" s="854"/>
      <c r="PHU2" s="854"/>
      <c r="PHV2" s="854"/>
      <c r="PHW2" s="854"/>
      <c r="PHX2" s="854"/>
      <c r="PHY2" s="854"/>
      <c r="PHZ2" s="854"/>
      <c r="PIA2" s="854"/>
      <c r="PIB2" s="854"/>
      <c r="PIC2" s="854"/>
      <c r="PID2" s="854"/>
      <c r="PIE2" s="854"/>
      <c r="PIF2" s="854"/>
      <c r="PIG2" s="854"/>
      <c r="PIH2" s="854"/>
      <c r="PII2" s="854"/>
      <c r="PIJ2" s="854"/>
      <c r="PIK2" s="854"/>
      <c r="PIL2" s="854"/>
      <c r="PIM2" s="854"/>
      <c r="PIN2" s="854"/>
      <c r="PIO2" s="854"/>
      <c r="PIP2" s="854"/>
      <c r="PIQ2" s="854"/>
      <c r="PIR2" s="854"/>
      <c r="PIS2" s="854"/>
      <c r="PIT2" s="854"/>
      <c r="PIU2" s="854"/>
      <c r="PIV2" s="854"/>
      <c r="PIW2" s="854"/>
      <c r="PIX2" s="854"/>
      <c r="PIY2" s="854"/>
      <c r="PIZ2" s="854"/>
      <c r="PJA2" s="854"/>
      <c r="PJB2" s="854"/>
      <c r="PJC2" s="854"/>
      <c r="PJD2" s="854"/>
      <c r="PJE2" s="854"/>
      <c r="PJF2" s="854"/>
      <c r="PJG2" s="854"/>
      <c r="PJH2" s="854"/>
      <c r="PJI2" s="854"/>
      <c r="PJJ2" s="854"/>
      <c r="PJK2" s="854"/>
      <c r="PJL2" s="854"/>
      <c r="PJM2" s="854"/>
      <c r="PJN2" s="854"/>
      <c r="PJO2" s="854"/>
      <c r="PJP2" s="854"/>
      <c r="PJQ2" s="854"/>
      <c r="PJR2" s="854"/>
      <c r="PJS2" s="854"/>
      <c r="PJT2" s="854"/>
      <c r="PJU2" s="854"/>
      <c r="PJV2" s="854"/>
      <c r="PJW2" s="854"/>
      <c r="PJX2" s="854"/>
      <c r="PJY2" s="854"/>
      <c r="PJZ2" s="854"/>
      <c r="PKA2" s="854"/>
      <c r="PKB2" s="854"/>
      <c r="PKC2" s="854"/>
      <c r="PKD2" s="854"/>
      <c r="PKE2" s="854"/>
      <c r="PKF2" s="854"/>
      <c r="PKG2" s="854"/>
      <c r="PKH2" s="854"/>
      <c r="PKI2" s="854"/>
      <c r="PKJ2" s="854"/>
      <c r="PKK2" s="854"/>
      <c r="PKL2" s="854"/>
      <c r="PKM2" s="854"/>
      <c r="PKN2" s="854"/>
      <c r="PKO2" s="854"/>
      <c r="PKP2" s="854"/>
      <c r="PKQ2" s="854"/>
      <c r="PKR2" s="854"/>
      <c r="PKS2" s="854"/>
      <c r="PKT2" s="854"/>
      <c r="PKU2" s="854"/>
      <c r="PKV2" s="854"/>
      <c r="PKW2" s="854"/>
      <c r="PKX2" s="854"/>
      <c r="PKY2" s="854"/>
      <c r="PKZ2" s="854"/>
      <c r="PLA2" s="854"/>
      <c r="PLB2" s="854"/>
      <c r="PLC2" s="854"/>
      <c r="PLD2" s="854"/>
      <c r="PLE2" s="854"/>
      <c r="PLF2" s="854"/>
      <c r="PLG2" s="854"/>
      <c r="PLH2" s="854"/>
      <c r="PLI2" s="854"/>
      <c r="PLJ2" s="854"/>
      <c r="PLK2" s="854"/>
      <c r="PLL2" s="854"/>
      <c r="PLM2" s="854"/>
      <c r="PLN2" s="854"/>
      <c r="PLO2" s="854"/>
      <c r="PLP2" s="854"/>
      <c r="PLQ2" s="854"/>
      <c r="PLR2" s="854"/>
      <c r="PLS2" s="854"/>
      <c r="PLT2" s="854"/>
      <c r="PLU2" s="854"/>
      <c r="PLV2" s="854"/>
      <c r="PLW2" s="854"/>
      <c r="PLX2" s="854"/>
      <c r="PLY2" s="854"/>
      <c r="PLZ2" s="854"/>
      <c r="PMA2" s="854"/>
      <c r="PMB2" s="854"/>
      <c r="PMC2" s="854"/>
      <c r="PMD2" s="854"/>
      <c r="PME2" s="854"/>
      <c r="PMF2" s="854"/>
      <c r="PMG2" s="854"/>
      <c r="PMH2" s="854"/>
      <c r="PMI2" s="854"/>
      <c r="PMJ2" s="854"/>
      <c r="PMK2" s="854"/>
      <c r="PML2" s="854"/>
      <c r="PMM2" s="854"/>
      <c r="PMN2" s="854"/>
      <c r="PMO2" s="854"/>
      <c r="PMP2" s="854"/>
      <c r="PMQ2" s="854"/>
      <c r="PMR2" s="854"/>
      <c r="PMS2" s="854"/>
      <c r="PMT2" s="854"/>
      <c r="PMU2" s="854"/>
      <c r="PMV2" s="854"/>
      <c r="PMW2" s="854"/>
      <c r="PMX2" s="854"/>
      <c r="PMY2" s="854"/>
      <c r="PMZ2" s="854"/>
      <c r="PNA2" s="854"/>
      <c r="PNB2" s="854"/>
      <c r="PNC2" s="854"/>
      <c r="PND2" s="854"/>
      <c r="PNE2" s="854"/>
      <c r="PNF2" s="854"/>
      <c r="PNG2" s="854"/>
      <c r="PNH2" s="854"/>
      <c r="PNI2" s="854"/>
      <c r="PNJ2" s="854"/>
      <c r="PNK2" s="854"/>
      <c r="PNL2" s="854"/>
      <c r="PNM2" s="854"/>
      <c r="PNN2" s="854"/>
      <c r="PNO2" s="854"/>
      <c r="PNP2" s="854"/>
      <c r="PNQ2" s="854"/>
      <c r="PNR2" s="854"/>
      <c r="PNS2" s="854"/>
      <c r="PNT2" s="854"/>
      <c r="PNU2" s="854"/>
      <c r="PNV2" s="854"/>
      <c r="PNW2" s="854"/>
      <c r="PNX2" s="854"/>
      <c r="PNY2" s="854"/>
      <c r="PNZ2" s="854"/>
      <c r="POA2" s="854"/>
      <c r="POB2" s="854"/>
      <c r="POC2" s="854"/>
      <c r="POD2" s="854"/>
      <c r="POE2" s="854"/>
      <c r="POF2" s="854"/>
      <c r="POG2" s="854"/>
      <c r="POH2" s="854"/>
      <c r="POI2" s="854"/>
      <c r="POJ2" s="854"/>
      <c r="POK2" s="854"/>
      <c r="POL2" s="854"/>
      <c r="POM2" s="854"/>
      <c r="PON2" s="854"/>
      <c r="POO2" s="854"/>
      <c r="POP2" s="854"/>
      <c r="POQ2" s="854"/>
      <c r="POR2" s="854"/>
      <c r="POS2" s="854"/>
      <c r="POT2" s="854"/>
      <c r="POU2" s="854"/>
      <c r="POV2" s="854"/>
      <c r="POW2" s="854"/>
      <c r="POX2" s="854"/>
      <c r="POY2" s="854"/>
      <c r="POZ2" s="854"/>
      <c r="PPA2" s="854"/>
      <c r="PPB2" s="854"/>
      <c r="PPC2" s="854"/>
      <c r="PPD2" s="854"/>
      <c r="PPE2" s="854"/>
      <c r="PPF2" s="854"/>
      <c r="PPG2" s="854"/>
      <c r="PPH2" s="854"/>
      <c r="PPI2" s="854"/>
      <c r="PPJ2" s="854"/>
      <c r="PPK2" s="854"/>
      <c r="PPL2" s="854"/>
      <c r="PPM2" s="854"/>
      <c r="PPN2" s="854"/>
      <c r="PPO2" s="854"/>
      <c r="PPP2" s="854"/>
      <c r="PPQ2" s="854"/>
      <c r="PPR2" s="854"/>
      <c r="PPS2" s="854"/>
      <c r="PPT2" s="854"/>
      <c r="PPU2" s="854"/>
      <c r="PPV2" s="854"/>
      <c r="PPW2" s="854"/>
      <c r="PPX2" s="854"/>
      <c r="PPY2" s="854"/>
      <c r="PPZ2" s="854"/>
      <c r="PQA2" s="854"/>
      <c r="PQB2" s="854"/>
      <c r="PQC2" s="854"/>
      <c r="PQD2" s="854"/>
      <c r="PQE2" s="854"/>
      <c r="PQF2" s="854"/>
      <c r="PQG2" s="854"/>
      <c r="PQH2" s="854"/>
      <c r="PQI2" s="854"/>
      <c r="PQJ2" s="854"/>
      <c r="PQK2" s="854"/>
      <c r="PQL2" s="854"/>
      <c r="PQM2" s="854"/>
      <c r="PQN2" s="854"/>
      <c r="PQO2" s="854"/>
      <c r="PQP2" s="854"/>
      <c r="PQQ2" s="854"/>
      <c r="PQR2" s="854"/>
      <c r="PQS2" s="854"/>
      <c r="PQT2" s="854"/>
      <c r="PQU2" s="854"/>
      <c r="PQV2" s="854"/>
      <c r="PQW2" s="854"/>
      <c r="PQX2" s="854"/>
      <c r="PQY2" s="854"/>
      <c r="PQZ2" s="854"/>
      <c r="PRA2" s="854"/>
      <c r="PRB2" s="854"/>
      <c r="PRC2" s="854"/>
      <c r="PRD2" s="854"/>
      <c r="PRE2" s="854"/>
      <c r="PRF2" s="854"/>
      <c r="PRG2" s="854"/>
      <c r="PRH2" s="854"/>
      <c r="PRI2" s="854"/>
      <c r="PRJ2" s="854"/>
      <c r="PRK2" s="854"/>
      <c r="PRL2" s="854"/>
      <c r="PRM2" s="854"/>
      <c r="PRN2" s="854"/>
      <c r="PRO2" s="854"/>
      <c r="PRP2" s="854"/>
      <c r="PRQ2" s="854"/>
      <c r="PRR2" s="854"/>
      <c r="PRS2" s="854"/>
      <c r="PRT2" s="854"/>
      <c r="PRU2" s="854"/>
      <c r="PRV2" s="854"/>
      <c r="PRW2" s="854"/>
      <c r="PRX2" s="854"/>
      <c r="PRY2" s="854"/>
      <c r="PRZ2" s="854"/>
      <c r="PSA2" s="854"/>
      <c r="PSB2" s="854"/>
      <c r="PSC2" s="854"/>
      <c r="PSD2" s="854"/>
      <c r="PSE2" s="854"/>
      <c r="PSF2" s="854"/>
      <c r="PSG2" s="854"/>
      <c r="PSH2" s="854"/>
      <c r="PSI2" s="854"/>
      <c r="PSJ2" s="854"/>
      <c r="PSK2" s="854"/>
      <c r="PSL2" s="854"/>
      <c r="PSM2" s="854"/>
      <c r="PSN2" s="854"/>
      <c r="PSO2" s="854"/>
      <c r="PSP2" s="854"/>
      <c r="PSQ2" s="854"/>
      <c r="PSR2" s="854"/>
      <c r="PSS2" s="854"/>
      <c r="PST2" s="854"/>
      <c r="PSU2" s="854"/>
      <c r="PSV2" s="854"/>
      <c r="PSW2" s="854"/>
      <c r="PSX2" s="854"/>
      <c r="PSY2" s="854"/>
      <c r="PSZ2" s="854"/>
      <c r="PTA2" s="854"/>
      <c r="PTB2" s="854"/>
      <c r="PTC2" s="854"/>
      <c r="PTD2" s="854"/>
      <c r="PTE2" s="854"/>
      <c r="PTF2" s="854"/>
      <c r="PTG2" s="854"/>
      <c r="PTH2" s="854"/>
      <c r="PTI2" s="854"/>
      <c r="PTJ2" s="854"/>
      <c r="PTK2" s="854"/>
      <c r="PTL2" s="854"/>
      <c r="PTM2" s="854"/>
      <c r="PTN2" s="854"/>
      <c r="PTO2" s="854"/>
      <c r="PTP2" s="854"/>
      <c r="PTQ2" s="854"/>
      <c r="PTR2" s="854"/>
      <c r="PTS2" s="854"/>
      <c r="PTT2" s="854"/>
      <c r="PTU2" s="854"/>
      <c r="PTV2" s="854"/>
      <c r="PTW2" s="854"/>
      <c r="PTX2" s="854"/>
      <c r="PTY2" s="854"/>
      <c r="PTZ2" s="854"/>
      <c r="PUA2" s="854"/>
      <c r="PUB2" s="854"/>
      <c r="PUC2" s="854"/>
      <c r="PUD2" s="854"/>
      <c r="PUE2" s="854"/>
      <c r="PUF2" s="854"/>
      <c r="PUG2" s="854"/>
      <c r="PUH2" s="854"/>
      <c r="PUI2" s="854"/>
      <c r="PUJ2" s="854"/>
      <c r="PUK2" s="854"/>
      <c r="PUL2" s="854"/>
      <c r="PUM2" s="854"/>
      <c r="PUN2" s="854"/>
      <c r="PUO2" s="854"/>
      <c r="PUP2" s="854"/>
      <c r="PUQ2" s="854"/>
      <c r="PUR2" s="854"/>
      <c r="PUS2" s="854"/>
      <c r="PUT2" s="854"/>
      <c r="PUU2" s="854"/>
      <c r="PUV2" s="854"/>
      <c r="PUW2" s="854"/>
      <c r="PUX2" s="854"/>
      <c r="PUY2" s="854"/>
      <c r="PUZ2" s="854"/>
      <c r="PVA2" s="854"/>
      <c r="PVB2" s="854"/>
      <c r="PVC2" s="854"/>
      <c r="PVD2" s="854"/>
      <c r="PVE2" s="854"/>
      <c r="PVF2" s="854"/>
      <c r="PVG2" s="854"/>
      <c r="PVH2" s="854"/>
      <c r="PVI2" s="854"/>
      <c r="PVJ2" s="854"/>
      <c r="PVK2" s="854"/>
      <c r="PVL2" s="854"/>
      <c r="PVM2" s="854"/>
      <c r="PVN2" s="854"/>
      <c r="PVO2" s="854"/>
      <c r="PVP2" s="854"/>
      <c r="PVQ2" s="854"/>
      <c r="PVR2" s="854"/>
      <c r="PVS2" s="854"/>
      <c r="PVT2" s="854"/>
      <c r="PVU2" s="854"/>
      <c r="PVV2" s="854"/>
      <c r="PVW2" s="854"/>
      <c r="PVX2" s="854"/>
      <c r="PVY2" s="854"/>
      <c r="PVZ2" s="854"/>
      <c r="PWA2" s="854"/>
      <c r="PWB2" s="854"/>
      <c r="PWC2" s="854"/>
      <c r="PWD2" s="854"/>
      <c r="PWE2" s="854"/>
      <c r="PWF2" s="854"/>
      <c r="PWG2" s="854"/>
      <c r="PWH2" s="854"/>
      <c r="PWI2" s="854"/>
      <c r="PWJ2" s="854"/>
      <c r="PWK2" s="854"/>
      <c r="PWL2" s="854"/>
      <c r="PWM2" s="854"/>
      <c r="PWN2" s="854"/>
      <c r="PWO2" s="854"/>
      <c r="PWP2" s="854"/>
      <c r="PWQ2" s="854"/>
      <c r="PWR2" s="854"/>
      <c r="PWS2" s="854"/>
      <c r="PWT2" s="854"/>
      <c r="PWU2" s="854"/>
      <c r="PWV2" s="854"/>
      <c r="PWW2" s="854"/>
      <c r="PWX2" s="854"/>
      <c r="PWY2" s="854"/>
      <c r="PWZ2" s="854"/>
      <c r="PXA2" s="854"/>
      <c r="PXB2" s="854"/>
      <c r="PXC2" s="854"/>
      <c r="PXD2" s="854"/>
      <c r="PXE2" s="854"/>
      <c r="PXF2" s="854"/>
      <c r="PXG2" s="854"/>
      <c r="PXH2" s="854"/>
      <c r="PXI2" s="854"/>
      <c r="PXJ2" s="854"/>
      <c r="PXK2" s="854"/>
      <c r="PXL2" s="854"/>
      <c r="PXM2" s="854"/>
      <c r="PXN2" s="854"/>
      <c r="PXO2" s="854"/>
      <c r="PXP2" s="854"/>
      <c r="PXQ2" s="854"/>
      <c r="PXR2" s="854"/>
      <c r="PXS2" s="854"/>
      <c r="PXT2" s="854"/>
      <c r="PXU2" s="854"/>
      <c r="PXV2" s="854"/>
      <c r="PXW2" s="854"/>
      <c r="PXX2" s="854"/>
      <c r="PXY2" s="854"/>
      <c r="PXZ2" s="854"/>
      <c r="PYA2" s="854"/>
      <c r="PYB2" s="854"/>
      <c r="PYC2" s="854"/>
      <c r="PYD2" s="854"/>
      <c r="PYE2" s="854"/>
      <c r="PYF2" s="854"/>
      <c r="PYG2" s="854"/>
      <c r="PYH2" s="854"/>
      <c r="PYI2" s="854"/>
      <c r="PYJ2" s="854"/>
      <c r="PYK2" s="854"/>
      <c r="PYL2" s="854"/>
      <c r="PYM2" s="854"/>
      <c r="PYN2" s="854"/>
      <c r="PYO2" s="854"/>
      <c r="PYP2" s="854"/>
      <c r="PYQ2" s="854"/>
      <c r="PYR2" s="854"/>
      <c r="PYS2" s="854"/>
      <c r="PYT2" s="854"/>
      <c r="PYU2" s="854"/>
      <c r="PYV2" s="854"/>
      <c r="PYW2" s="854"/>
      <c r="PYX2" s="854"/>
      <c r="PYY2" s="854"/>
      <c r="PYZ2" s="854"/>
      <c r="PZA2" s="854"/>
      <c r="PZB2" s="854"/>
      <c r="PZC2" s="854"/>
      <c r="PZD2" s="854"/>
      <c r="PZE2" s="854"/>
      <c r="PZF2" s="854"/>
      <c r="PZG2" s="854"/>
      <c r="PZH2" s="854"/>
      <c r="PZI2" s="854"/>
      <c r="PZJ2" s="854"/>
      <c r="PZK2" s="854"/>
      <c r="PZL2" s="854"/>
      <c r="PZM2" s="854"/>
      <c r="PZN2" s="854"/>
      <c r="PZO2" s="854"/>
      <c r="PZP2" s="854"/>
      <c r="PZQ2" s="854"/>
      <c r="PZR2" s="854"/>
      <c r="PZS2" s="854"/>
      <c r="PZT2" s="854"/>
      <c r="PZU2" s="854"/>
      <c r="PZV2" s="854"/>
      <c r="PZW2" s="854"/>
      <c r="PZX2" s="854"/>
      <c r="PZY2" s="854"/>
      <c r="PZZ2" s="854"/>
      <c r="QAA2" s="854"/>
      <c r="QAB2" s="854"/>
      <c r="QAC2" s="854"/>
      <c r="QAD2" s="854"/>
      <c r="QAE2" s="854"/>
      <c r="QAF2" s="854"/>
      <c r="QAG2" s="854"/>
      <c r="QAH2" s="854"/>
      <c r="QAI2" s="854"/>
      <c r="QAJ2" s="854"/>
      <c r="QAK2" s="854"/>
      <c r="QAL2" s="854"/>
      <c r="QAM2" s="854"/>
      <c r="QAN2" s="854"/>
      <c r="QAO2" s="854"/>
      <c r="QAP2" s="854"/>
      <c r="QAQ2" s="854"/>
      <c r="QAR2" s="854"/>
      <c r="QAS2" s="854"/>
      <c r="QAT2" s="854"/>
      <c r="QAU2" s="854"/>
      <c r="QAV2" s="854"/>
      <c r="QAW2" s="854"/>
      <c r="QAX2" s="854"/>
      <c r="QAY2" s="854"/>
      <c r="QAZ2" s="854"/>
      <c r="QBA2" s="854"/>
      <c r="QBB2" s="854"/>
      <c r="QBC2" s="854"/>
      <c r="QBD2" s="854"/>
      <c r="QBE2" s="854"/>
      <c r="QBF2" s="854"/>
      <c r="QBG2" s="854"/>
      <c r="QBH2" s="854"/>
      <c r="QBI2" s="854"/>
      <c r="QBJ2" s="854"/>
      <c r="QBK2" s="854"/>
      <c r="QBL2" s="854"/>
      <c r="QBM2" s="854"/>
      <c r="QBN2" s="854"/>
      <c r="QBO2" s="854"/>
      <c r="QBP2" s="854"/>
      <c r="QBQ2" s="854"/>
      <c r="QBR2" s="854"/>
      <c r="QBS2" s="854"/>
      <c r="QBT2" s="854"/>
      <c r="QBU2" s="854"/>
      <c r="QBV2" s="854"/>
      <c r="QBW2" s="854"/>
      <c r="QBX2" s="854"/>
      <c r="QBY2" s="854"/>
      <c r="QBZ2" s="854"/>
      <c r="QCA2" s="854"/>
      <c r="QCB2" s="854"/>
      <c r="QCC2" s="854"/>
      <c r="QCD2" s="854"/>
      <c r="QCE2" s="854"/>
      <c r="QCF2" s="854"/>
      <c r="QCG2" s="854"/>
      <c r="QCH2" s="854"/>
      <c r="QCI2" s="854"/>
      <c r="QCJ2" s="854"/>
      <c r="QCK2" s="854"/>
      <c r="QCL2" s="854"/>
      <c r="QCM2" s="854"/>
      <c r="QCN2" s="854"/>
      <c r="QCO2" s="854"/>
      <c r="QCP2" s="854"/>
      <c r="QCQ2" s="854"/>
      <c r="QCR2" s="854"/>
      <c r="QCS2" s="854"/>
      <c r="QCT2" s="854"/>
      <c r="QCU2" s="854"/>
      <c r="QCV2" s="854"/>
      <c r="QCW2" s="854"/>
      <c r="QCX2" s="854"/>
      <c r="QCY2" s="854"/>
      <c r="QCZ2" s="854"/>
      <c r="QDA2" s="854"/>
      <c r="QDB2" s="854"/>
      <c r="QDC2" s="854"/>
      <c r="QDD2" s="854"/>
      <c r="QDE2" s="854"/>
      <c r="QDF2" s="854"/>
      <c r="QDG2" s="854"/>
      <c r="QDH2" s="854"/>
      <c r="QDI2" s="854"/>
      <c r="QDJ2" s="854"/>
      <c r="QDK2" s="854"/>
      <c r="QDL2" s="854"/>
      <c r="QDM2" s="854"/>
      <c r="QDN2" s="854"/>
      <c r="QDO2" s="854"/>
      <c r="QDP2" s="854"/>
      <c r="QDQ2" s="854"/>
      <c r="QDR2" s="854"/>
      <c r="QDS2" s="854"/>
      <c r="QDT2" s="854"/>
      <c r="QDU2" s="854"/>
      <c r="QDV2" s="854"/>
      <c r="QDW2" s="854"/>
      <c r="QDX2" s="854"/>
      <c r="QDY2" s="854"/>
      <c r="QDZ2" s="854"/>
      <c r="QEA2" s="854"/>
      <c r="QEB2" s="854"/>
      <c r="QEC2" s="854"/>
      <c r="QED2" s="854"/>
      <c r="QEE2" s="854"/>
      <c r="QEF2" s="854"/>
      <c r="QEG2" s="854"/>
      <c r="QEH2" s="854"/>
      <c r="QEI2" s="854"/>
      <c r="QEJ2" s="854"/>
      <c r="QEK2" s="854"/>
      <c r="QEL2" s="854"/>
      <c r="QEM2" s="854"/>
      <c r="QEN2" s="854"/>
      <c r="QEO2" s="854"/>
      <c r="QEP2" s="854"/>
      <c r="QEQ2" s="854"/>
      <c r="QER2" s="854"/>
      <c r="QES2" s="854"/>
      <c r="QET2" s="854"/>
      <c r="QEU2" s="854"/>
      <c r="QEV2" s="854"/>
      <c r="QEW2" s="854"/>
      <c r="QEX2" s="854"/>
      <c r="QEY2" s="854"/>
      <c r="QEZ2" s="854"/>
      <c r="QFA2" s="854"/>
      <c r="QFB2" s="854"/>
      <c r="QFC2" s="854"/>
      <c r="QFD2" s="854"/>
      <c r="QFE2" s="854"/>
      <c r="QFF2" s="854"/>
      <c r="QFG2" s="854"/>
      <c r="QFH2" s="854"/>
      <c r="QFI2" s="854"/>
      <c r="QFJ2" s="854"/>
      <c r="QFK2" s="854"/>
      <c r="QFL2" s="854"/>
      <c r="QFM2" s="854"/>
      <c r="QFN2" s="854"/>
      <c r="QFO2" s="854"/>
      <c r="QFP2" s="854"/>
      <c r="QFQ2" s="854"/>
      <c r="QFR2" s="854"/>
      <c r="QFS2" s="854"/>
      <c r="QFT2" s="854"/>
      <c r="QFU2" s="854"/>
      <c r="QFV2" s="854"/>
      <c r="QFW2" s="854"/>
      <c r="QFX2" s="854"/>
      <c r="QFY2" s="854"/>
      <c r="QFZ2" s="854"/>
      <c r="QGA2" s="854"/>
      <c r="QGB2" s="854"/>
      <c r="QGC2" s="854"/>
      <c r="QGD2" s="854"/>
      <c r="QGE2" s="854"/>
      <c r="QGF2" s="854"/>
      <c r="QGG2" s="854"/>
      <c r="QGH2" s="854"/>
      <c r="QGI2" s="854"/>
      <c r="QGJ2" s="854"/>
      <c r="QGK2" s="854"/>
      <c r="QGL2" s="854"/>
      <c r="QGM2" s="854"/>
      <c r="QGN2" s="854"/>
      <c r="QGO2" s="854"/>
      <c r="QGP2" s="854"/>
      <c r="QGQ2" s="854"/>
      <c r="QGR2" s="854"/>
      <c r="QGS2" s="854"/>
      <c r="QGT2" s="854"/>
      <c r="QGU2" s="854"/>
      <c r="QGV2" s="854"/>
      <c r="QGW2" s="854"/>
      <c r="QGX2" s="854"/>
      <c r="QGY2" s="854"/>
      <c r="QGZ2" s="854"/>
      <c r="QHA2" s="854"/>
      <c r="QHB2" s="854"/>
      <c r="QHC2" s="854"/>
      <c r="QHD2" s="854"/>
      <c r="QHE2" s="854"/>
      <c r="QHF2" s="854"/>
      <c r="QHG2" s="854"/>
      <c r="QHH2" s="854"/>
      <c r="QHI2" s="854"/>
      <c r="QHJ2" s="854"/>
      <c r="QHK2" s="854"/>
      <c r="QHL2" s="854"/>
      <c r="QHM2" s="854"/>
      <c r="QHN2" s="854"/>
      <c r="QHO2" s="854"/>
      <c r="QHP2" s="854"/>
      <c r="QHQ2" s="854"/>
      <c r="QHR2" s="854"/>
      <c r="QHS2" s="854"/>
      <c r="QHT2" s="854"/>
      <c r="QHU2" s="854"/>
      <c r="QHV2" s="854"/>
      <c r="QHW2" s="854"/>
      <c r="QHX2" s="854"/>
      <c r="QHY2" s="854"/>
      <c r="QHZ2" s="854"/>
      <c r="QIA2" s="854"/>
      <c r="QIB2" s="854"/>
      <c r="QIC2" s="854"/>
      <c r="QID2" s="854"/>
      <c r="QIE2" s="854"/>
      <c r="QIF2" s="854"/>
      <c r="QIG2" s="854"/>
      <c r="QIH2" s="854"/>
      <c r="QII2" s="854"/>
      <c r="QIJ2" s="854"/>
      <c r="QIK2" s="854"/>
      <c r="QIL2" s="854"/>
      <c r="QIM2" s="854"/>
      <c r="QIN2" s="854"/>
      <c r="QIO2" s="854"/>
      <c r="QIP2" s="854"/>
      <c r="QIQ2" s="854"/>
      <c r="QIR2" s="854"/>
      <c r="QIS2" s="854"/>
      <c r="QIT2" s="854"/>
      <c r="QIU2" s="854"/>
      <c r="QIV2" s="854"/>
      <c r="QIW2" s="854"/>
      <c r="QIX2" s="854"/>
      <c r="QIY2" s="854"/>
      <c r="QIZ2" s="854"/>
      <c r="QJA2" s="854"/>
      <c r="QJB2" s="854"/>
      <c r="QJC2" s="854"/>
      <c r="QJD2" s="854"/>
      <c r="QJE2" s="854"/>
      <c r="QJF2" s="854"/>
      <c r="QJG2" s="854"/>
      <c r="QJH2" s="854"/>
      <c r="QJI2" s="854"/>
      <c r="QJJ2" s="854"/>
      <c r="QJK2" s="854"/>
      <c r="QJL2" s="854"/>
      <c r="QJM2" s="854"/>
      <c r="QJN2" s="854"/>
      <c r="QJO2" s="854"/>
      <c r="QJP2" s="854"/>
      <c r="QJQ2" s="854"/>
      <c r="QJR2" s="854"/>
      <c r="QJS2" s="854"/>
      <c r="QJT2" s="854"/>
      <c r="QJU2" s="854"/>
      <c r="QJV2" s="854"/>
      <c r="QJW2" s="854"/>
      <c r="QJX2" s="854"/>
      <c r="QJY2" s="854"/>
      <c r="QJZ2" s="854"/>
      <c r="QKA2" s="854"/>
      <c r="QKB2" s="854"/>
      <c r="QKC2" s="854"/>
      <c r="QKD2" s="854"/>
      <c r="QKE2" s="854"/>
      <c r="QKF2" s="854"/>
      <c r="QKG2" s="854"/>
      <c r="QKH2" s="854"/>
      <c r="QKI2" s="854"/>
      <c r="QKJ2" s="854"/>
      <c r="QKK2" s="854"/>
      <c r="QKL2" s="854"/>
      <c r="QKM2" s="854"/>
      <c r="QKN2" s="854"/>
      <c r="QKO2" s="854"/>
      <c r="QKP2" s="854"/>
      <c r="QKQ2" s="854"/>
      <c r="QKR2" s="854"/>
      <c r="QKS2" s="854"/>
      <c r="QKT2" s="854"/>
      <c r="QKU2" s="854"/>
      <c r="QKV2" s="854"/>
      <c r="QKW2" s="854"/>
      <c r="QKX2" s="854"/>
      <c r="QKY2" s="854"/>
      <c r="QKZ2" s="854"/>
      <c r="QLA2" s="854"/>
      <c r="QLB2" s="854"/>
      <c r="QLC2" s="854"/>
      <c r="QLD2" s="854"/>
      <c r="QLE2" s="854"/>
      <c r="QLF2" s="854"/>
      <c r="QLG2" s="854"/>
      <c r="QLH2" s="854"/>
      <c r="QLI2" s="854"/>
      <c r="QLJ2" s="854"/>
      <c r="QLK2" s="854"/>
      <c r="QLL2" s="854"/>
      <c r="QLM2" s="854"/>
      <c r="QLN2" s="854"/>
      <c r="QLO2" s="854"/>
      <c r="QLP2" s="854"/>
      <c r="QLQ2" s="854"/>
      <c r="QLR2" s="854"/>
      <c r="QLS2" s="854"/>
      <c r="QLT2" s="854"/>
      <c r="QLU2" s="854"/>
      <c r="QLV2" s="854"/>
      <c r="QLW2" s="854"/>
      <c r="QLX2" s="854"/>
      <c r="QLY2" s="854"/>
      <c r="QLZ2" s="854"/>
      <c r="QMA2" s="854"/>
      <c r="QMB2" s="854"/>
      <c r="QMC2" s="854"/>
      <c r="QMD2" s="854"/>
      <c r="QME2" s="854"/>
      <c r="QMF2" s="854"/>
      <c r="QMG2" s="854"/>
      <c r="QMH2" s="854"/>
      <c r="QMI2" s="854"/>
      <c r="QMJ2" s="854"/>
      <c r="QMK2" s="854"/>
      <c r="QML2" s="854"/>
      <c r="QMM2" s="854"/>
      <c r="QMN2" s="854"/>
      <c r="QMO2" s="854"/>
      <c r="QMP2" s="854"/>
      <c r="QMQ2" s="854"/>
      <c r="QMR2" s="854"/>
      <c r="QMS2" s="854"/>
      <c r="QMT2" s="854"/>
      <c r="QMU2" s="854"/>
      <c r="QMV2" s="854"/>
      <c r="QMW2" s="854"/>
      <c r="QMX2" s="854"/>
      <c r="QMY2" s="854"/>
      <c r="QMZ2" s="854"/>
      <c r="QNA2" s="854"/>
      <c r="QNB2" s="854"/>
      <c r="QNC2" s="854"/>
      <c r="QND2" s="854"/>
      <c r="QNE2" s="854"/>
      <c r="QNF2" s="854"/>
      <c r="QNG2" s="854"/>
      <c r="QNH2" s="854"/>
      <c r="QNI2" s="854"/>
      <c r="QNJ2" s="854"/>
      <c r="QNK2" s="854"/>
      <c r="QNL2" s="854"/>
      <c r="QNM2" s="854"/>
      <c r="QNN2" s="854"/>
      <c r="QNO2" s="854"/>
      <c r="QNP2" s="854"/>
      <c r="QNQ2" s="854"/>
      <c r="QNR2" s="854"/>
      <c r="QNS2" s="854"/>
      <c r="QNT2" s="854"/>
      <c r="QNU2" s="854"/>
      <c r="QNV2" s="854"/>
      <c r="QNW2" s="854"/>
      <c r="QNX2" s="854"/>
      <c r="QNY2" s="854"/>
      <c r="QNZ2" s="854"/>
      <c r="QOA2" s="854"/>
      <c r="QOB2" s="854"/>
      <c r="QOC2" s="854"/>
      <c r="QOD2" s="854"/>
      <c r="QOE2" s="854"/>
      <c r="QOF2" s="854"/>
      <c r="QOG2" s="854"/>
      <c r="QOH2" s="854"/>
      <c r="QOI2" s="854"/>
      <c r="QOJ2" s="854"/>
      <c r="QOK2" s="854"/>
      <c r="QOL2" s="854"/>
      <c r="QOM2" s="854"/>
      <c r="QON2" s="854"/>
      <c r="QOO2" s="854"/>
      <c r="QOP2" s="854"/>
      <c r="QOQ2" s="854"/>
      <c r="QOR2" s="854"/>
      <c r="QOS2" s="854"/>
      <c r="QOT2" s="854"/>
      <c r="QOU2" s="854"/>
      <c r="QOV2" s="854"/>
      <c r="QOW2" s="854"/>
      <c r="QOX2" s="854"/>
      <c r="QOY2" s="854"/>
      <c r="QOZ2" s="854"/>
      <c r="QPA2" s="854"/>
      <c r="QPB2" s="854"/>
      <c r="QPC2" s="854"/>
      <c r="QPD2" s="854"/>
      <c r="QPE2" s="854"/>
      <c r="QPF2" s="854"/>
      <c r="QPG2" s="854"/>
      <c r="QPH2" s="854"/>
      <c r="QPI2" s="854"/>
      <c r="QPJ2" s="854"/>
      <c r="QPK2" s="854"/>
      <c r="QPL2" s="854"/>
      <c r="QPM2" s="854"/>
      <c r="QPN2" s="854"/>
      <c r="QPO2" s="854"/>
      <c r="QPP2" s="854"/>
      <c r="QPQ2" s="854"/>
      <c r="QPR2" s="854"/>
      <c r="QPS2" s="854"/>
      <c r="QPT2" s="854"/>
      <c r="QPU2" s="854"/>
      <c r="QPV2" s="854"/>
      <c r="QPW2" s="854"/>
      <c r="QPX2" s="854"/>
      <c r="QPY2" s="854"/>
      <c r="QPZ2" s="854"/>
      <c r="QQA2" s="854"/>
      <c r="QQB2" s="854"/>
      <c r="QQC2" s="854"/>
      <c r="QQD2" s="854"/>
      <c r="QQE2" s="854"/>
      <c r="QQF2" s="854"/>
      <c r="QQG2" s="854"/>
      <c r="QQH2" s="854"/>
      <c r="QQI2" s="854"/>
      <c r="QQJ2" s="854"/>
      <c r="QQK2" s="854"/>
      <c r="QQL2" s="854"/>
      <c r="QQM2" s="854"/>
      <c r="QQN2" s="854"/>
      <c r="QQO2" s="854"/>
      <c r="QQP2" s="854"/>
      <c r="QQQ2" s="854"/>
      <c r="QQR2" s="854"/>
      <c r="QQS2" s="854"/>
      <c r="QQT2" s="854"/>
      <c r="QQU2" s="854"/>
      <c r="QQV2" s="854"/>
      <c r="QQW2" s="854"/>
      <c r="QQX2" s="854"/>
      <c r="QQY2" s="854"/>
      <c r="QQZ2" s="854"/>
      <c r="QRA2" s="854"/>
      <c r="QRB2" s="854"/>
      <c r="QRC2" s="854"/>
      <c r="QRD2" s="854"/>
      <c r="QRE2" s="854"/>
      <c r="QRF2" s="854"/>
      <c r="QRG2" s="854"/>
      <c r="QRH2" s="854"/>
      <c r="QRI2" s="854"/>
      <c r="QRJ2" s="854"/>
      <c r="QRK2" s="854"/>
      <c r="QRL2" s="854"/>
      <c r="QRM2" s="854"/>
      <c r="QRN2" s="854"/>
      <c r="QRO2" s="854"/>
      <c r="QRP2" s="854"/>
      <c r="QRQ2" s="854"/>
      <c r="QRR2" s="854"/>
      <c r="QRS2" s="854"/>
      <c r="QRT2" s="854"/>
      <c r="QRU2" s="854"/>
      <c r="QRV2" s="854"/>
      <c r="QRW2" s="854"/>
      <c r="QRX2" s="854"/>
      <c r="QRY2" s="854"/>
      <c r="QRZ2" s="854"/>
      <c r="QSA2" s="854"/>
      <c r="QSB2" s="854"/>
      <c r="QSC2" s="854"/>
      <c r="QSD2" s="854"/>
      <c r="QSE2" s="854"/>
      <c r="QSF2" s="854"/>
      <c r="QSG2" s="854"/>
      <c r="QSH2" s="854"/>
      <c r="QSI2" s="854"/>
      <c r="QSJ2" s="854"/>
      <c r="QSK2" s="854"/>
      <c r="QSL2" s="854"/>
      <c r="QSM2" s="854"/>
      <c r="QSN2" s="854"/>
      <c r="QSO2" s="854"/>
      <c r="QSP2" s="854"/>
      <c r="QSQ2" s="854"/>
      <c r="QSR2" s="854"/>
      <c r="QSS2" s="854"/>
      <c r="QST2" s="854"/>
      <c r="QSU2" s="854"/>
      <c r="QSV2" s="854"/>
      <c r="QSW2" s="854"/>
      <c r="QSX2" s="854"/>
      <c r="QSY2" s="854"/>
      <c r="QSZ2" s="854"/>
      <c r="QTA2" s="854"/>
      <c r="QTB2" s="854"/>
      <c r="QTC2" s="854"/>
      <c r="QTD2" s="854"/>
      <c r="QTE2" s="854"/>
      <c r="QTF2" s="854"/>
      <c r="QTG2" s="854"/>
      <c r="QTH2" s="854"/>
      <c r="QTI2" s="854"/>
      <c r="QTJ2" s="854"/>
      <c r="QTK2" s="854"/>
      <c r="QTL2" s="854"/>
      <c r="QTM2" s="854"/>
      <c r="QTN2" s="854"/>
      <c r="QTO2" s="854"/>
      <c r="QTP2" s="854"/>
      <c r="QTQ2" s="854"/>
      <c r="QTR2" s="854"/>
      <c r="QTS2" s="854"/>
      <c r="QTT2" s="854"/>
      <c r="QTU2" s="854"/>
      <c r="QTV2" s="854"/>
      <c r="QTW2" s="854"/>
      <c r="QTX2" s="854"/>
      <c r="QTY2" s="854"/>
      <c r="QTZ2" s="854"/>
      <c r="QUA2" s="854"/>
      <c r="QUB2" s="854"/>
      <c r="QUC2" s="854"/>
      <c r="QUD2" s="854"/>
      <c r="QUE2" s="854"/>
      <c r="QUF2" s="854"/>
      <c r="QUG2" s="854"/>
      <c r="QUH2" s="854"/>
      <c r="QUI2" s="854"/>
      <c r="QUJ2" s="854"/>
      <c r="QUK2" s="854"/>
      <c r="QUL2" s="854"/>
      <c r="QUM2" s="854"/>
      <c r="QUN2" s="854"/>
      <c r="QUO2" s="854"/>
      <c r="QUP2" s="854"/>
      <c r="QUQ2" s="854"/>
      <c r="QUR2" s="854"/>
      <c r="QUS2" s="854"/>
      <c r="QUT2" s="854"/>
      <c r="QUU2" s="854"/>
      <c r="QUV2" s="854"/>
      <c r="QUW2" s="854"/>
      <c r="QUX2" s="854"/>
      <c r="QUY2" s="854"/>
      <c r="QUZ2" s="854"/>
      <c r="QVA2" s="854"/>
      <c r="QVB2" s="854"/>
      <c r="QVC2" s="854"/>
      <c r="QVD2" s="854"/>
      <c r="QVE2" s="854"/>
      <c r="QVF2" s="854"/>
      <c r="QVG2" s="854"/>
      <c r="QVH2" s="854"/>
      <c r="QVI2" s="854"/>
      <c r="QVJ2" s="854"/>
      <c r="QVK2" s="854"/>
      <c r="QVL2" s="854"/>
      <c r="QVM2" s="854"/>
      <c r="QVN2" s="854"/>
      <c r="QVO2" s="854"/>
      <c r="QVP2" s="854"/>
      <c r="QVQ2" s="854"/>
      <c r="QVR2" s="854"/>
      <c r="QVS2" s="854"/>
      <c r="QVT2" s="854"/>
      <c r="QVU2" s="854"/>
      <c r="QVV2" s="854"/>
      <c r="QVW2" s="854"/>
      <c r="QVX2" s="854"/>
      <c r="QVY2" s="854"/>
      <c r="QVZ2" s="854"/>
      <c r="QWA2" s="854"/>
      <c r="QWB2" s="854"/>
      <c r="QWC2" s="854"/>
      <c r="QWD2" s="854"/>
      <c r="QWE2" s="854"/>
      <c r="QWF2" s="854"/>
      <c r="QWG2" s="854"/>
      <c r="QWH2" s="854"/>
      <c r="QWI2" s="854"/>
      <c r="QWJ2" s="854"/>
      <c r="QWK2" s="854"/>
      <c r="QWL2" s="854"/>
      <c r="QWM2" s="854"/>
      <c r="QWN2" s="854"/>
      <c r="QWO2" s="854"/>
      <c r="QWP2" s="854"/>
      <c r="QWQ2" s="854"/>
      <c r="QWR2" s="854"/>
      <c r="QWS2" s="854"/>
      <c r="QWT2" s="854"/>
      <c r="QWU2" s="854"/>
      <c r="QWV2" s="854"/>
      <c r="QWW2" s="854"/>
      <c r="QWX2" s="854"/>
      <c r="QWY2" s="854"/>
      <c r="QWZ2" s="854"/>
      <c r="QXA2" s="854"/>
      <c r="QXB2" s="854"/>
      <c r="QXC2" s="854"/>
      <c r="QXD2" s="854"/>
      <c r="QXE2" s="854"/>
      <c r="QXF2" s="854"/>
      <c r="QXG2" s="854"/>
      <c r="QXH2" s="854"/>
      <c r="QXI2" s="854"/>
      <c r="QXJ2" s="854"/>
      <c r="QXK2" s="854"/>
      <c r="QXL2" s="854"/>
      <c r="QXM2" s="854"/>
      <c r="QXN2" s="854"/>
      <c r="QXO2" s="854"/>
      <c r="QXP2" s="854"/>
      <c r="QXQ2" s="854"/>
      <c r="QXR2" s="854"/>
      <c r="QXS2" s="854"/>
      <c r="QXT2" s="854"/>
      <c r="QXU2" s="854"/>
      <c r="QXV2" s="854"/>
      <c r="QXW2" s="854"/>
      <c r="QXX2" s="854"/>
      <c r="QXY2" s="854"/>
      <c r="QXZ2" s="854"/>
      <c r="QYA2" s="854"/>
      <c r="QYB2" s="854"/>
      <c r="QYC2" s="854"/>
      <c r="QYD2" s="854"/>
      <c r="QYE2" s="854"/>
      <c r="QYF2" s="854"/>
      <c r="QYG2" s="854"/>
      <c r="QYH2" s="854"/>
      <c r="QYI2" s="854"/>
      <c r="QYJ2" s="854"/>
      <c r="QYK2" s="854"/>
      <c r="QYL2" s="854"/>
      <c r="QYM2" s="854"/>
      <c r="QYN2" s="854"/>
      <c r="QYO2" s="854"/>
      <c r="QYP2" s="854"/>
      <c r="QYQ2" s="854"/>
      <c r="QYR2" s="854"/>
      <c r="QYS2" s="854"/>
      <c r="QYT2" s="854"/>
      <c r="QYU2" s="854"/>
      <c r="QYV2" s="854"/>
      <c r="QYW2" s="854"/>
      <c r="QYX2" s="854"/>
      <c r="QYY2" s="854"/>
      <c r="QYZ2" s="854"/>
      <c r="QZA2" s="854"/>
      <c r="QZB2" s="854"/>
      <c r="QZC2" s="854"/>
      <c r="QZD2" s="854"/>
      <c r="QZE2" s="854"/>
      <c r="QZF2" s="854"/>
      <c r="QZG2" s="854"/>
      <c r="QZH2" s="854"/>
      <c r="QZI2" s="854"/>
      <c r="QZJ2" s="854"/>
      <c r="QZK2" s="854"/>
      <c r="QZL2" s="854"/>
      <c r="QZM2" s="854"/>
      <c r="QZN2" s="854"/>
      <c r="QZO2" s="854"/>
      <c r="QZP2" s="854"/>
      <c r="QZQ2" s="854"/>
      <c r="QZR2" s="854"/>
      <c r="QZS2" s="854"/>
      <c r="QZT2" s="854"/>
      <c r="QZU2" s="854"/>
      <c r="QZV2" s="854"/>
      <c r="QZW2" s="854"/>
      <c r="QZX2" s="854"/>
      <c r="QZY2" s="854"/>
      <c r="QZZ2" s="854"/>
      <c r="RAA2" s="854"/>
      <c r="RAB2" s="854"/>
      <c r="RAC2" s="854"/>
      <c r="RAD2" s="854"/>
      <c r="RAE2" s="854"/>
      <c r="RAF2" s="854"/>
      <c r="RAG2" s="854"/>
      <c r="RAH2" s="854"/>
      <c r="RAI2" s="854"/>
      <c r="RAJ2" s="854"/>
      <c r="RAK2" s="854"/>
      <c r="RAL2" s="854"/>
      <c r="RAM2" s="854"/>
      <c r="RAN2" s="854"/>
      <c r="RAO2" s="854"/>
      <c r="RAP2" s="854"/>
      <c r="RAQ2" s="854"/>
      <c r="RAR2" s="854"/>
      <c r="RAS2" s="854"/>
      <c r="RAT2" s="854"/>
      <c r="RAU2" s="854"/>
      <c r="RAV2" s="854"/>
      <c r="RAW2" s="854"/>
      <c r="RAX2" s="854"/>
      <c r="RAY2" s="854"/>
      <c r="RAZ2" s="854"/>
      <c r="RBA2" s="854"/>
      <c r="RBB2" s="854"/>
      <c r="RBC2" s="854"/>
      <c r="RBD2" s="854"/>
      <c r="RBE2" s="854"/>
      <c r="RBF2" s="854"/>
      <c r="RBG2" s="854"/>
      <c r="RBH2" s="854"/>
      <c r="RBI2" s="854"/>
      <c r="RBJ2" s="854"/>
      <c r="RBK2" s="854"/>
      <c r="RBL2" s="854"/>
      <c r="RBM2" s="854"/>
      <c r="RBN2" s="854"/>
      <c r="RBO2" s="854"/>
      <c r="RBP2" s="854"/>
      <c r="RBQ2" s="854"/>
      <c r="RBR2" s="854"/>
      <c r="RBS2" s="854"/>
      <c r="RBT2" s="854"/>
      <c r="RBU2" s="854"/>
      <c r="RBV2" s="854"/>
      <c r="RBW2" s="854"/>
      <c r="RBX2" s="854"/>
      <c r="RBY2" s="854"/>
      <c r="RBZ2" s="854"/>
      <c r="RCA2" s="854"/>
      <c r="RCB2" s="854"/>
      <c r="RCC2" s="854"/>
      <c r="RCD2" s="854"/>
      <c r="RCE2" s="854"/>
      <c r="RCF2" s="854"/>
      <c r="RCG2" s="854"/>
      <c r="RCH2" s="854"/>
      <c r="RCI2" s="854"/>
      <c r="RCJ2" s="854"/>
      <c r="RCK2" s="854"/>
      <c r="RCL2" s="854"/>
      <c r="RCM2" s="854"/>
      <c r="RCN2" s="854"/>
      <c r="RCO2" s="854"/>
      <c r="RCP2" s="854"/>
      <c r="RCQ2" s="854"/>
      <c r="RCR2" s="854"/>
      <c r="RCS2" s="854"/>
      <c r="RCT2" s="854"/>
      <c r="RCU2" s="854"/>
      <c r="RCV2" s="854"/>
      <c r="RCW2" s="854"/>
      <c r="RCX2" s="854"/>
      <c r="RCY2" s="854"/>
      <c r="RCZ2" s="854"/>
      <c r="RDA2" s="854"/>
      <c r="RDB2" s="854"/>
      <c r="RDC2" s="854"/>
      <c r="RDD2" s="854"/>
      <c r="RDE2" s="854"/>
      <c r="RDF2" s="854"/>
      <c r="RDG2" s="854"/>
      <c r="RDH2" s="854"/>
      <c r="RDI2" s="854"/>
      <c r="RDJ2" s="854"/>
      <c r="RDK2" s="854"/>
      <c r="RDL2" s="854"/>
      <c r="RDM2" s="854"/>
      <c r="RDN2" s="854"/>
      <c r="RDO2" s="854"/>
      <c r="RDP2" s="854"/>
      <c r="RDQ2" s="854"/>
      <c r="RDR2" s="854"/>
      <c r="RDS2" s="854"/>
      <c r="RDT2" s="854"/>
      <c r="RDU2" s="854"/>
      <c r="RDV2" s="854"/>
      <c r="RDW2" s="854"/>
      <c r="RDX2" s="854"/>
      <c r="RDY2" s="854"/>
      <c r="RDZ2" s="854"/>
      <c r="REA2" s="854"/>
      <c r="REB2" s="854"/>
      <c r="REC2" s="854"/>
      <c r="RED2" s="854"/>
      <c r="REE2" s="854"/>
      <c r="REF2" s="854"/>
      <c r="REG2" s="854"/>
      <c r="REH2" s="854"/>
      <c r="REI2" s="854"/>
      <c r="REJ2" s="854"/>
      <c r="REK2" s="854"/>
      <c r="REL2" s="854"/>
      <c r="REM2" s="854"/>
      <c r="REN2" s="854"/>
      <c r="REO2" s="854"/>
      <c r="REP2" s="854"/>
      <c r="REQ2" s="854"/>
      <c r="RER2" s="854"/>
      <c r="RES2" s="854"/>
      <c r="RET2" s="854"/>
      <c r="REU2" s="854"/>
      <c r="REV2" s="854"/>
      <c r="REW2" s="854"/>
      <c r="REX2" s="854"/>
      <c r="REY2" s="854"/>
      <c r="REZ2" s="854"/>
      <c r="RFA2" s="854"/>
      <c r="RFB2" s="854"/>
      <c r="RFC2" s="854"/>
      <c r="RFD2" s="854"/>
      <c r="RFE2" s="854"/>
      <c r="RFF2" s="854"/>
      <c r="RFG2" s="854"/>
      <c r="RFH2" s="854"/>
      <c r="RFI2" s="854"/>
      <c r="RFJ2" s="854"/>
      <c r="RFK2" s="854"/>
      <c r="RFL2" s="854"/>
      <c r="RFM2" s="854"/>
      <c r="RFN2" s="854"/>
      <c r="RFO2" s="854"/>
      <c r="RFP2" s="854"/>
      <c r="RFQ2" s="854"/>
      <c r="RFR2" s="854"/>
      <c r="RFS2" s="854"/>
      <c r="RFT2" s="854"/>
      <c r="RFU2" s="854"/>
      <c r="RFV2" s="854"/>
      <c r="RFW2" s="854"/>
      <c r="RFX2" s="854"/>
      <c r="RFY2" s="854"/>
      <c r="RFZ2" s="854"/>
      <c r="RGA2" s="854"/>
      <c r="RGB2" s="854"/>
      <c r="RGC2" s="854"/>
      <c r="RGD2" s="854"/>
      <c r="RGE2" s="854"/>
      <c r="RGF2" s="854"/>
      <c r="RGG2" s="854"/>
      <c r="RGH2" s="854"/>
      <c r="RGI2" s="854"/>
      <c r="RGJ2" s="854"/>
      <c r="RGK2" s="854"/>
      <c r="RGL2" s="854"/>
      <c r="RGM2" s="854"/>
      <c r="RGN2" s="854"/>
      <c r="RGO2" s="854"/>
      <c r="RGP2" s="854"/>
      <c r="RGQ2" s="854"/>
      <c r="RGR2" s="854"/>
      <c r="RGS2" s="854"/>
      <c r="RGT2" s="854"/>
      <c r="RGU2" s="854"/>
      <c r="RGV2" s="854"/>
      <c r="RGW2" s="854"/>
      <c r="RGX2" s="854"/>
      <c r="RGY2" s="854"/>
      <c r="RGZ2" s="854"/>
      <c r="RHA2" s="854"/>
      <c r="RHB2" s="854"/>
      <c r="RHC2" s="854"/>
      <c r="RHD2" s="854"/>
      <c r="RHE2" s="854"/>
      <c r="RHF2" s="854"/>
      <c r="RHG2" s="854"/>
      <c r="RHH2" s="854"/>
      <c r="RHI2" s="854"/>
      <c r="RHJ2" s="854"/>
      <c r="RHK2" s="854"/>
      <c r="RHL2" s="854"/>
      <c r="RHM2" s="854"/>
      <c r="RHN2" s="854"/>
      <c r="RHO2" s="854"/>
      <c r="RHP2" s="854"/>
      <c r="RHQ2" s="854"/>
      <c r="RHR2" s="854"/>
      <c r="RHS2" s="854"/>
      <c r="RHT2" s="854"/>
      <c r="RHU2" s="854"/>
      <c r="RHV2" s="854"/>
      <c r="RHW2" s="854"/>
      <c r="RHX2" s="854"/>
      <c r="RHY2" s="854"/>
      <c r="RHZ2" s="854"/>
      <c r="RIA2" s="854"/>
      <c r="RIB2" s="854"/>
      <c r="RIC2" s="854"/>
      <c r="RID2" s="854"/>
      <c r="RIE2" s="854"/>
      <c r="RIF2" s="854"/>
      <c r="RIG2" s="854"/>
      <c r="RIH2" s="854"/>
      <c r="RII2" s="854"/>
      <c r="RIJ2" s="854"/>
      <c r="RIK2" s="854"/>
      <c r="RIL2" s="854"/>
      <c r="RIM2" s="854"/>
      <c r="RIN2" s="854"/>
      <c r="RIO2" s="854"/>
      <c r="RIP2" s="854"/>
      <c r="RIQ2" s="854"/>
      <c r="RIR2" s="854"/>
      <c r="RIS2" s="854"/>
      <c r="RIT2" s="854"/>
      <c r="RIU2" s="854"/>
      <c r="RIV2" s="854"/>
      <c r="RIW2" s="854"/>
      <c r="RIX2" s="854"/>
      <c r="RIY2" s="854"/>
      <c r="RIZ2" s="854"/>
      <c r="RJA2" s="854"/>
      <c r="RJB2" s="854"/>
      <c r="RJC2" s="854"/>
      <c r="RJD2" s="854"/>
      <c r="RJE2" s="854"/>
      <c r="RJF2" s="854"/>
      <c r="RJG2" s="854"/>
      <c r="RJH2" s="854"/>
      <c r="RJI2" s="854"/>
      <c r="RJJ2" s="854"/>
      <c r="RJK2" s="854"/>
      <c r="RJL2" s="854"/>
      <c r="RJM2" s="854"/>
      <c r="RJN2" s="854"/>
      <c r="RJO2" s="854"/>
      <c r="RJP2" s="854"/>
      <c r="RJQ2" s="854"/>
      <c r="RJR2" s="854"/>
      <c r="RJS2" s="854"/>
      <c r="RJT2" s="854"/>
      <c r="RJU2" s="854"/>
      <c r="RJV2" s="854"/>
      <c r="RJW2" s="854"/>
      <c r="RJX2" s="854"/>
      <c r="RJY2" s="854"/>
      <c r="RJZ2" s="854"/>
      <c r="RKA2" s="854"/>
      <c r="RKB2" s="854"/>
      <c r="RKC2" s="854"/>
      <c r="RKD2" s="854"/>
      <c r="RKE2" s="854"/>
      <c r="RKF2" s="854"/>
      <c r="RKG2" s="854"/>
      <c r="RKH2" s="854"/>
      <c r="RKI2" s="854"/>
      <c r="RKJ2" s="854"/>
      <c r="RKK2" s="854"/>
      <c r="RKL2" s="854"/>
      <c r="RKM2" s="854"/>
      <c r="RKN2" s="854"/>
      <c r="RKO2" s="854"/>
      <c r="RKP2" s="854"/>
      <c r="RKQ2" s="854"/>
      <c r="RKR2" s="854"/>
      <c r="RKS2" s="854"/>
      <c r="RKT2" s="854"/>
      <c r="RKU2" s="854"/>
      <c r="RKV2" s="854"/>
      <c r="RKW2" s="854"/>
      <c r="RKX2" s="854"/>
      <c r="RKY2" s="854"/>
      <c r="RKZ2" s="854"/>
      <c r="RLA2" s="854"/>
      <c r="RLB2" s="854"/>
      <c r="RLC2" s="854"/>
      <c r="RLD2" s="854"/>
      <c r="RLE2" s="854"/>
      <c r="RLF2" s="854"/>
      <c r="RLG2" s="854"/>
      <c r="RLH2" s="854"/>
      <c r="RLI2" s="854"/>
      <c r="RLJ2" s="854"/>
      <c r="RLK2" s="854"/>
      <c r="RLL2" s="854"/>
      <c r="RLM2" s="854"/>
      <c r="RLN2" s="854"/>
      <c r="RLO2" s="854"/>
      <c r="RLP2" s="854"/>
      <c r="RLQ2" s="854"/>
      <c r="RLR2" s="854"/>
      <c r="RLS2" s="854"/>
      <c r="RLT2" s="854"/>
      <c r="RLU2" s="854"/>
      <c r="RLV2" s="854"/>
      <c r="RLW2" s="854"/>
      <c r="RLX2" s="854"/>
      <c r="RLY2" s="854"/>
      <c r="RLZ2" s="854"/>
      <c r="RMA2" s="854"/>
      <c r="RMB2" s="854"/>
      <c r="RMC2" s="854"/>
      <c r="RMD2" s="854"/>
      <c r="RME2" s="854"/>
      <c r="RMF2" s="854"/>
      <c r="RMG2" s="854"/>
      <c r="RMH2" s="854"/>
      <c r="RMI2" s="854"/>
      <c r="RMJ2" s="854"/>
      <c r="RMK2" s="854"/>
      <c r="RML2" s="854"/>
      <c r="RMM2" s="854"/>
      <c r="RMN2" s="854"/>
      <c r="RMO2" s="854"/>
      <c r="RMP2" s="854"/>
      <c r="RMQ2" s="854"/>
      <c r="RMR2" s="854"/>
      <c r="RMS2" s="854"/>
      <c r="RMT2" s="854"/>
      <c r="RMU2" s="854"/>
      <c r="RMV2" s="854"/>
      <c r="RMW2" s="854"/>
      <c r="RMX2" s="854"/>
      <c r="RMY2" s="854"/>
      <c r="RMZ2" s="854"/>
      <c r="RNA2" s="854"/>
      <c r="RNB2" s="854"/>
      <c r="RNC2" s="854"/>
      <c r="RND2" s="854"/>
      <c r="RNE2" s="854"/>
      <c r="RNF2" s="854"/>
      <c r="RNG2" s="854"/>
      <c r="RNH2" s="854"/>
      <c r="RNI2" s="854"/>
      <c r="RNJ2" s="854"/>
      <c r="RNK2" s="854"/>
      <c r="RNL2" s="854"/>
      <c r="RNM2" s="854"/>
      <c r="RNN2" s="854"/>
      <c r="RNO2" s="854"/>
      <c r="RNP2" s="854"/>
      <c r="RNQ2" s="854"/>
      <c r="RNR2" s="854"/>
      <c r="RNS2" s="854"/>
      <c r="RNT2" s="854"/>
      <c r="RNU2" s="854"/>
      <c r="RNV2" s="854"/>
      <c r="RNW2" s="854"/>
      <c r="RNX2" s="854"/>
      <c r="RNY2" s="854"/>
      <c r="RNZ2" s="854"/>
      <c r="ROA2" s="854"/>
      <c r="ROB2" s="854"/>
      <c r="ROC2" s="854"/>
      <c r="ROD2" s="854"/>
      <c r="ROE2" s="854"/>
      <c r="ROF2" s="854"/>
      <c r="ROG2" s="854"/>
      <c r="ROH2" s="854"/>
      <c r="ROI2" s="854"/>
      <c r="ROJ2" s="854"/>
      <c r="ROK2" s="854"/>
      <c r="ROL2" s="854"/>
      <c r="ROM2" s="854"/>
      <c r="RON2" s="854"/>
      <c r="ROO2" s="854"/>
      <c r="ROP2" s="854"/>
      <c r="ROQ2" s="854"/>
      <c r="ROR2" s="854"/>
      <c r="ROS2" s="854"/>
      <c r="ROT2" s="854"/>
      <c r="ROU2" s="854"/>
      <c r="ROV2" s="854"/>
      <c r="ROW2" s="854"/>
      <c r="ROX2" s="854"/>
      <c r="ROY2" s="854"/>
      <c r="ROZ2" s="854"/>
      <c r="RPA2" s="854"/>
      <c r="RPB2" s="854"/>
      <c r="RPC2" s="854"/>
      <c r="RPD2" s="854"/>
      <c r="RPE2" s="854"/>
      <c r="RPF2" s="854"/>
      <c r="RPG2" s="854"/>
      <c r="RPH2" s="854"/>
      <c r="RPI2" s="854"/>
      <c r="RPJ2" s="854"/>
      <c r="RPK2" s="854"/>
      <c r="RPL2" s="854"/>
      <c r="RPM2" s="854"/>
      <c r="RPN2" s="854"/>
      <c r="RPO2" s="854"/>
      <c r="RPP2" s="854"/>
      <c r="RPQ2" s="854"/>
      <c r="RPR2" s="854"/>
      <c r="RPS2" s="854"/>
      <c r="RPT2" s="854"/>
      <c r="RPU2" s="854"/>
      <c r="RPV2" s="854"/>
      <c r="RPW2" s="854"/>
      <c r="RPX2" s="854"/>
      <c r="RPY2" s="854"/>
      <c r="RPZ2" s="854"/>
      <c r="RQA2" s="854"/>
      <c r="RQB2" s="854"/>
      <c r="RQC2" s="854"/>
      <c r="RQD2" s="854"/>
      <c r="RQE2" s="854"/>
      <c r="RQF2" s="854"/>
      <c r="RQG2" s="854"/>
      <c r="RQH2" s="854"/>
      <c r="RQI2" s="854"/>
      <c r="RQJ2" s="854"/>
      <c r="RQK2" s="854"/>
      <c r="RQL2" s="854"/>
      <c r="RQM2" s="854"/>
      <c r="RQN2" s="854"/>
      <c r="RQO2" s="854"/>
      <c r="RQP2" s="854"/>
      <c r="RQQ2" s="854"/>
      <c r="RQR2" s="854"/>
      <c r="RQS2" s="854"/>
      <c r="RQT2" s="854"/>
      <c r="RQU2" s="854"/>
      <c r="RQV2" s="854"/>
      <c r="RQW2" s="854"/>
      <c r="RQX2" s="854"/>
      <c r="RQY2" s="854"/>
      <c r="RQZ2" s="854"/>
      <c r="RRA2" s="854"/>
      <c r="RRB2" s="854"/>
      <c r="RRC2" s="854"/>
      <c r="RRD2" s="854"/>
      <c r="RRE2" s="854"/>
      <c r="RRF2" s="854"/>
      <c r="RRG2" s="854"/>
      <c r="RRH2" s="854"/>
      <c r="RRI2" s="854"/>
      <c r="RRJ2" s="854"/>
      <c r="RRK2" s="854"/>
      <c r="RRL2" s="854"/>
      <c r="RRM2" s="854"/>
      <c r="RRN2" s="854"/>
      <c r="RRO2" s="854"/>
      <c r="RRP2" s="854"/>
      <c r="RRQ2" s="854"/>
      <c r="RRR2" s="854"/>
      <c r="RRS2" s="854"/>
      <c r="RRT2" s="854"/>
      <c r="RRU2" s="854"/>
      <c r="RRV2" s="854"/>
      <c r="RRW2" s="854"/>
      <c r="RRX2" s="854"/>
      <c r="RRY2" s="854"/>
      <c r="RRZ2" s="854"/>
      <c r="RSA2" s="854"/>
      <c r="RSB2" s="854"/>
      <c r="RSC2" s="854"/>
      <c r="RSD2" s="854"/>
      <c r="RSE2" s="854"/>
      <c r="RSF2" s="854"/>
      <c r="RSG2" s="854"/>
      <c r="RSH2" s="854"/>
      <c r="RSI2" s="854"/>
      <c r="RSJ2" s="854"/>
      <c r="RSK2" s="854"/>
      <c r="RSL2" s="854"/>
      <c r="RSM2" s="854"/>
      <c r="RSN2" s="854"/>
      <c r="RSO2" s="854"/>
      <c r="RSP2" s="854"/>
      <c r="RSQ2" s="854"/>
      <c r="RSR2" s="854"/>
      <c r="RSS2" s="854"/>
      <c r="RST2" s="854"/>
      <c r="RSU2" s="854"/>
      <c r="RSV2" s="854"/>
      <c r="RSW2" s="854"/>
      <c r="RSX2" s="854"/>
      <c r="RSY2" s="854"/>
      <c r="RSZ2" s="854"/>
      <c r="RTA2" s="854"/>
      <c r="RTB2" s="854"/>
      <c r="RTC2" s="854"/>
      <c r="RTD2" s="854"/>
      <c r="RTE2" s="854"/>
      <c r="RTF2" s="854"/>
      <c r="RTG2" s="854"/>
      <c r="RTH2" s="854"/>
      <c r="RTI2" s="854"/>
      <c r="RTJ2" s="854"/>
      <c r="RTK2" s="854"/>
      <c r="RTL2" s="854"/>
      <c r="RTM2" s="854"/>
      <c r="RTN2" s="854"/>
      <c r="RTO2" s="854"/>
      <c r="RTP2" s="854"/>
      <c r="RTQ2" s="854"/>
      <c r="RTR2" s="854"/>
      <c r="RTS2" s="854"/>
      <c r="RTT2" s="854"/>
      <c r="RTU2" s="854"/>
      <c r="RTV2" s="854"/>
      <c r="RTW2" s="854"/>
      <c r="RTX2" s="854"/>
      <c r="RTY2" s="854"/>
      <c r="RTZ2" s="854"/>
      <c r="RUA2" s="854"/>
      <c r="RUB2" s="854"/>
      <c r="RUC2" s="854"/>
      <c r="RUD2" s="854"/>
      <c r="RUE2" s="854"/>
      <c r="RUF2" s="854"/>
      <c r="RUG2" s="854"/>
      <c r="RUH2" s="854"/>
      <c r="RUI2" s="854"/>
      <c r="RUJ2" s="854"/>
      <c r="RUK2" s="854"/>
      <c r="RUL2" s="854"/>
      <c r="RUM2" s="854"/>
      <c r="RUN2" s="854"/>
      <c r="RUO2" s="854"/>
      <c r="RUP2" s="854"/>
      <c r="RUQ2" s="854"/>
      <c r="RUR2" s="854"/>
      <c r="RUS2" s="854"/>
      <c r="RUT2" s="854"/>
      <c r="RUU2" s="854"/>
      <c r="RUV2" s="854"/>
      <c r="RUW2" s="854"/>
      <c r="RUX2" s="854"/>
      <c r="RUY2" s="854"/>
      <c r="RUZ2" s="854"/>
      <c r="RVA2" s="854"/>
      <c r="RVB2" s="854"/>
      <c r="RVC2" s="854"/>
      <c r="RVD2" s="854"/>
      <c r="RVE2" s="854"/>
      <c r="RVF2" s="854"/>
      <c r="RVG2" s="854"/>
      <c r="RVH2" s="854"/>
      <c r="RVI2" s="854"/>
      <c r="RVJ2" s="854"/>
      <c r="RVK2" s="854"/>
      <c r="RVL2" s="854"/>
      <c r="RVM2" s="854"/>
      <c r="RVN2" s="854"/>
      <c r="RVO2" s="854"/>
      <c r="RVP2" s="854"/>
      <c r="RVQ2" s="854"/>
      <c r="RVR2" s="854"/>
      <c r="RVS2" s="854"/>
      <c r="RVT2" s="854"/>
      <c r="RVU2" s="854"/>
      <c r="RVV2" s="854"/>
      <c r="RVW2" s="854"/>
      <c r="RVX2" s="854"/>
      <c r="RVY2" s="854"/>
      <c r="RVZ2" s="854"/>
      <c r="RWA2" s="854"/>
      <c r="RWB2" s="854"/>
      <c r="RWC2" s="854"/>
      <c r="RWD2" s="854"/>
      <c r="RWE2" s="854"/>
      <c r="RWF2" s="854"/>
      <c r="RWG2" s="854"/>
      <c r="RWH2" s="854"/>
      <c r="RWI2" s="854"/>
      <c r="RWJ2" s="854"/>
      <c r="RWK2" s="854"/>
      <c r="RWL2" s="854"/>
      <c r="RWM2" s="854"/>
      <c r="RWN2" s="854"/>
      <c r="RWO2" s="854"/>
      <c r="RWP2" s="854"/>
      <c r="RWQ2" s="854"/>
      <c r="RWR2" s="854"/>
      <c r="RWS2" s="854"/>
      <c r="RWT2" s="854"/>
      <c r="RWU2" s="854"/>
      <c r="RWV2" s="854"/>
      <c r="RWW2" s="854"/>
      <c r="RWX2" s="854"/>
      <c r="RWY2" s="854"/>
      <c r="RWZ2" s="854"/>
      <c r="RXA2" s="854"/>
      <c r="RXB2" s="854"/>
      <c r="RXC2" s="854"/>
      <c r="RXD2" s="854"/>
      <c r="RXE2" s="854"/>
      <c r="RXF2" s="854"/>
      <c r="RXG2" s="854"/>
      <c r="RXH2" s="854"/>
      <c r="RXI2" s="854"/>
      <c r="RXJ2" s="854"/>
      <c r="RXK2" s="854"/>
      <c r="RXL2" s="854"/>
      <c r="RXM2" s="854"/>
      <c r="RXN2" s="854"/>
      <c r="RXO2" s="854"/>
      <c r="RXP2" s="854"/>
      <c r="RXQ2" s="854"/>
      <c r="RXR2" s="854"/>
      <c r="RXS2" s="854"/>
      <c r="RXT2" s="854"/>
      <c r="RXU2" s="854"/>
      <c r="RXV2" s="854"/>
      <c r="RXW2" s="854"/>
      <c r="RXX2" s="854"/>
      <c r="RXY2" s="854"/>
      <c r="RXZ2" s="854"/>
      <c r="RYA2" s="854"/>
      <c r="RYB2" s="854"/>
      <c r="RYC2" s="854"/>
      <c r="RYD2" s="854"/>
      <c r="RYE2" s="854"/>
      <c r="RYF2" s="854"/>
      <c r="RYG2" s="854"/>
      <c r="RYH2" s="854"/>
      <c r="RYI2" s="854"/>
      <c r="RYJ2" s="854"/>
      <c r="RYK2" s="854"/>
      <c r="RYL2" s="854"/>
      <c r="RYM2" s="854"/>
      <c r="RYN2" s="854"/>
      <c r="RYO2" s="854"/>
      <c r="RYP2" s="854"/>
      <c r="RYQ2" s="854"/>
      <c r="RYR2" s="854"/>
      <c r="RYS2" s="854"/>
      <c r="RYT2" s="854"/>
      <c r="RYU2" s="854"/>
      <c r="RYV2" s="854"/>
      <c r="RYW2" s="854"/>
      <c r="RYX2" s="854"/>
      <c r="RYY2" s="854"/>
      <c r="RYZ2" s="854"/>
      <c r="RZA2" s="854"/>
      <c r="RZB2" s="854"/>
      <c r="RZC2" s="854"/>
      <c r="RZD2" s="854"/>
      <c r="RZE2" s="854"/>
      <c r="RZF2" s="854"/>
      <c r="RZG2" s="854"/>
      <c r="RZH2" s="854"/>
      <c r="RZI2" s="854"/>
      <c r="RZJ2" s="854"/>
      <c r="RZK2" s="854"/>
      <c r="RZL2" s="854"/>
      <c r="RZM2" s="854"/>
      <c r="RZN2" s="854"/>
      <c r="RZO2" s="854"/>
      <c r="RZP2" s="854"/>
      <c r="RZQ2" s="854"/>
      <c r="RZR2" s="854"/>
      <c r="RZS2" s="854"/>
      <c r="RZT2" s="854"/>
      <c r="RZU2" s="854"/>
      <c r="RZV2" s="854"/>
      <c r="RZW2" s="854"/>
      <c r="RZX2" s="854"/>
      <c r="RZY2" s="854"/>
      <c r="RZZ2" s="854"/>
      <c r="SAA2" s="854"/>
      <c r="SAB2" s="854"/>
      <c r="SAC2" s="854"/>
      <c r="SAD2" s="854"/>
      <c r="SAE2" s="854"/>
      <c r="SAF2" s="854"/>
      <c r="SAG2" s="854"/>
      <c r="SAH2" s="854"/>
      <c r="SAI2" s="854"/>
      <c r="SAJ2" s="854"/>
      <c r="SAK2" s="854"/>
      <c r="SAL2" s="854"/>
      <c r="SAM2" s="854"/>
      <c r="SAN2" s="854"/>
      <c r="SAO2" s="854"/>
      <c r="SAP2" s="854"/>
      <c r="SAQ2" s="854"/>
      <c r="SAR2" s="854"/>
      <c r="SAS2" s="854"/>
      <c r="SAT2" s="854"/>
      <c r="SAU2" s="854"/>
      <c r="SAV2" s="854"/>
      <c r="SAW2" s="854"/>
      <c r="SAX2" s="854"/>
      <c r="SAY2" s="854"/>
      <c r="SAZ2" s="854"/>
      <c r="SBA2" s="854"/>
      <c r="SBB2" s="854"/>
      <c r="SBC2" s="854"/>
      <c r="SBD2" s="854"/>
      <c r="SBE2" s="854"/>
      <c r="SBF2" s="854"/>
      <c r="SBG2" s="854"/>
      <c r="SBH2" s="854"/>
      <c r="SBI2" s="854"/>
      <c r="SBJ2" s="854"/>
      <c r="SBK2" s="854"/>
      <c r="SBL2" s="854"/>
      <c r="SBM2" s="854"/>
      <c r="SBN2" s="854"/>
      <c r="SBO2" s="854"/>
      <c r="SBP2" s="854"/>
      <c r="SBQ2" s="854"/>
      <c r="SBR2" s="854"/>
      <c r="SBS2" s="854"/>
      <c r="SBT2" s="854"/>
      <c r="SBU2" s="854"/>
      <c r="SBV2" s="854"/>
      <c r="SBW2" s="854"/>
      <c r="SBX2" s="854"/>
      <c r="SBY2" s="854"/>
      <c r="SBZ2" s="854"/>
      <c r="SCA2" s="854"/>
      <c r="SCB2" s="854"/>
      <c r="SCC2" s="854"/>
      <c r="SCD2" s="854"/>
      <c r="SCE2" s="854"/>
      <c r="SCF2" s="854"/>
      <c r="SCG2" s="854"/>
      <c r="SCH2" s="854"/>
      <c r="SCI2" s="854"/>
      <c r="SCJ2" s="854"/>
      <c r="SCK2" s="854"/>
      <c r="SCL2" s="854"/>
      <c r="SCM2" s="854"/>
      <c r="SCN2" s="854"/>
      <c r="SCO2" s="854"/>
      <c r="SCP2" s="854"/>
      <c r="SCQ2" s="854"/>
      <c r="SCR2" s="854"/>
      <c r="SCS2" s="854"/>
      <c r="SCT2" s="854"/>
      <c r="SCU2" s="854"/>
      <c r="SCV2" s="854"/>
      <c r="SCW2" s="854"/>
      <c r="SCX2" s="854"/>
      <c r="SCY2" s="854"/>
      <c r="SCZ2" s="854"/>
      <c r="SDA2" s="854"/>
      <c r="SDB2" s="854"/>
      <c r="SDC2" s="854"/>
      <c r="SDD2" s="854"/>
      <c r="SDE2" s="854"/>
      <c r="SDF2" s="854"/>
      <c r="SDG2" s="854"/>
      <c r="SDH2" s="854"/>
      <c r="SDI2" s="854"/>
      <c r="SDJ2" s="854"/>
      <c r="SDK2" s="854"/>
      <c r="SDL2" s="854"/>
      <c r="SDM2" s="854"/>
      <c r="SDN2" s="854"/>
      <c r="SDO2" s="854"/>
      <c r="SDP2" s="854"/>
      <c r="SDQ2" s="854"/>
      <c r="SDR2" s="854"/>
      <c r="SDS2" s="854"/>
      <c r="SDT2" s="854"/>
      <c r="SDU2" s="854"/>
      <c r="SDV2" s="854"/>
      <c r="SDW2" s="854"/>
      <c r="SDX2" s="854"/>
      <c r="SDY2" s="854"/>
      <c r="SDZ2" s="854"/>
      <c r="SEA2" s="854"/>
      <c r="SEB2" s="854"/>
      <c r="SEC2" s="854"/>
      <c r="SED2" s="854"/>
      <c r="SEE2" s="854"/>
      <c r="SEF2" s="854"/>
      <c r="SEG2" s="854"/>
      <c r="SEH2" s="854"/>
      <c r="SEI2" s="854"/>
      <c r="SEJ2" s="854"/>
      <c r="SEK2" s="854"/>
      <c r="SEL2" s="854"/>
      <c r="SEM2" s="854"/>
      <c r="SEN2" s="854"/>
      <c r="SEO2" s="854"/>
      <c r="SEP2" s="854"/>
      <c r="SEQ2" s="854"/>
      <c r="SER2" s="854"/>
      <c r="SES2" s="854"/>
      <c r="SET2" s="854"/>
      <c r="SEU2" s="854"/>
      <c r="SEV2" s="854"/>
      <c r="SEW2" s="854"/>
      <c r="SEX2" s="854"/>
      <c r="SEY2" s="854"/>
      <c r="SEZ2" s="854"/>
      <c r="SFA2" s="854"/>
      <c r="SFB2" s="854"/>
      <c r="SFC2" s="854"/>
      <c r="SFD2" s="854"/>
      <c r="SFE2" s="854"/>
      <c r="SFF2" s="854"/>
      <c r="SFG2" s="854"/>
      <c r="SFH2" s="854"/>
      <c r="SFI2" s="854"/>
      <c r="SFJ2" s="854"/>
      <c r="SFK2" s="854"/>
      <c r="SFL2" s="854"/>
      <c r="SFM2" s="854"/>
      <c r="SFN2" s="854"/>
      <c r="SFO2" s="854"/>
      <c r="SFP2" s="854"/>
      <c r="SFQ2" s="854"/>
      <c r="SFR2" s="854"/>
      <c r="SFS2" s="854"/>
      <c r="SFT2" s="854"/>
      <c r="SFU2" s="854"/>
      <c r="SFV2" s="854"/>
      <c r="SFW2" s="854"/>
      <c r="SFX2" s="854"/>
      <c r="SFY2" s="854"/>
      <c r="SFZ2" s="854"/>
      <c r="SGA2" s="854"/>
      <c r="SGB2" s="854"/>
      <c r="SGC2" s="854"/>
      <c r="SGD2" s="854"/>
      <c r="SGE2" s="854"/>
      <c r="SGF2" s="854"/>
      <c r="SGG2" s="854"/>
      <c r="SGH2" s="854"/>
      <c r="SGI2" s="854"/>
      <c r="SGJ2" s="854"/>
      <c r="SGK2" s="854"/>
      <c r="SGL2" s="854"/>
      <c r="SGM2" s="854"/>
      <c r="SGN2" s="854"/>
      <c r="SGO2" s="854"/>
      <c r="SGP2" s="854"/>
      <c r="SGQ2" s="854"/>
      <c r="SGR2" s="854"/>
      <c r="SGS2" s="854"/>
      <c r="SGT2" s="854"/>
      <c r="SGU2" s="854"/>
      <c r="SGV2" s="854"/>
      <c r="SGW2" s="854"/>
      <c r="SGX2" s="854"/>
      <c r="SGY2" s="854"/>
      <c r="SGZ2" s="854"/>
      <c r="SHA2" s="854"/>
      <c r="SHB2" s="854"/>
      <c r="SHC2" s="854"/>
      <c r="SHD2" s="854"/>
      <c r="SHE2" s="854"/>
      <c r="SHF2" s="854"/>
      <c r="SHG2" s="854"/>
      <c r="SHH2" s="854"/>
      <c r="SHI2" s="854"/>
      <c r="SHJ2" s="854"/>
      <c r="SHK2" s="854"/>
      <c r="SHL2" s="854"/>
      <c r="SHM2" s="854"/>
      <c r="SHN2" s="854"/>
      <c r="SHO2" s="854"/>
      <c r="SHP2" s="854"/>
      <c r="SHQ2" s="854"/>
      <c r="SHR2" s="854"/>
      <c r="SHS2" s="854"/>
      <c r="SHT2" s="854"/>
      <c r="SHU2" s="854"/>
      <c r="SHV2" s="854"/>
      <c r="SHW2" s="854"/>
      <c r="SHX2" s="854"/>
      <c r="SHY2" s="854"/>
      <c r="SHZ2" s="854"/>
      <c r="SIA2" s="854"/>
      <c r="SIB2" s="854"/>
      <c r="SIC2" s="854"/>
      <c r="SID2" s="854"/>
      <c r="SIE2" s="854"/>
      <c r="SIF2" s="854"/>
      <c r="SIG2" s="854"/>
      <c r="SIH2" s="854"/>
      <c r="SII2" s="854"/>
      <c r="SIJ2" s="854"/>
      <c r="SIK2" s="854"/>
      <c r="SIL2" s="854"/>
      <c r="SIM2" s="854"/>
      <c r="SIN2" s="854"/>
      <c r="SIO2" s="854"/>
      <c r="SIP2" s="854"/>
      <c r="SIQ2" s="854"/>
      <c r="SIR2" s="854"/>
      <c r="SIS2" s="854"/>
      <c r="SIT2" s="854"/>
      <c r="SIU2" s="854"/>
      <c r="SIV2" s="854"/>
      <c r="SIW2" s="854"/>
      <c r="SIX2" s="854"/>
      <c r="SIY2" s="854"/>
      <c r="SIZ2" s="854"/>
      <c r="SJA2" s="854"/>
      <c r="SJB2" s="854"/>
      <c r="SJC2" s="854"/>
      <c r="SJD2" s="854"/>
      <c r="SJE2" s="854"/>
      <c r="SJF2" s="854"/>
      <c r="SJG2" s="854"/>
      <c r="SJH2" s="854"/>
      <c r="SJI2" s="854"/>
      <c r="SJJ2" s="854"/>
      <c r="SJK2" s="854"/>
      <c r="SJL2" s="854"/>
      <c r="SJM2" s="854"/>
      <c r="SJN2" s="854"/>
      <c r="SJO2" s="854"/>
      <c r="SJP2" s="854"/>
      <c r="SJQ2" s="854"/>
      <c r="SJR2" s="854"/>
      <c r="SJS2" s="854"/>
      <c r="SJT2" s="854"/>
      <c r="SJU2" s="854"/>
      <c r="SJV2" s="854"/>
      <c r="SJW2" s="854"/>
      <c r="SJX2" s="854"/>
      <c r="SJY2" s="854"/>
      <c r="SJZ2" s="854"/>
      <c r="SKA2" s="854"/>
      <c r="SKB2" s="854"/>
      <c r="SKC2" s="854"/>
      <c r="SKD2" s="854"/>
      <c r="SKE2" s="854"/>
      <c r="SKF2" s="854"/>
      <c r="SKG2" s="854"/>
      <c r="SKH2" s="854"/>
      <c r="SKI2" s="854"/>
      <c r="SKJ2" s="854"/>
      <c r="SKK2" s="854"/>
      <c r="SKL2" s="854"/>
      <c r="SKM2" s="854"/>
      <c r="SKN2" s="854"/>
      <c r="SKO2" s="854"/>
      <c r="SKP2" s="854"/>
      <c r="SKQ2" s="854"/>
      <c r="SKR2" s="854"/>
      <c r="SKS2" s="854"/>
      <c r="SKT2" s="854"/>
      <c r="SKU2" s="854"/>
      <c r="SKV2" s="854"/>
      <c r="SKW2" s="854"/>
      <c r="SKX2" s="854"/>
      <c r="SKY2" s="854"/>
      <c r="SKZ2" s="854"/>
      <c r="SLA2" s="854"/>
      <c r="SLB2" s="854"/>
      <c r="SLC2" s="854"/>
      <c r="SLD2" s="854"/>
      <c r="SLE2" s="854"/>
      <c r="SLF2" s="854"/>
      <c r="SLG2" s="854"/>
      <c r="SLH2" s="854"/>
      <c r="SLI2" s="854"/>
      <c r="SLJ2" s="854"/>
      <c r="SLK2" s="854"/>
      <c r="SLL2" s="854"/>
      <c r="SLM2" s="854"/>
      <c r="SLN2" s="854"/>
      <c r="SLO2" s="854"/>
      <c r="SLP2" s="854"/>
      <c r="SLQ2" s="854"/>
      <c r="SLR2" s="854"/>
      <c r="SLS2" s="854"/>
      <c r="SLT2" s="854"/>
      <c r="SLU2" s="854"/>
      <c r="SLV2" s="854"/>
      <c r="SLW2" s="854"/>
      <c r="SLX2" s="854"/>
      <c r="SLY2" s="854"/>
      <c r="SLZ2" s="854"/>
      <c r="SMA2" s="854"/>
      <c r="SMB2" s="854"/>
      <c r="SMC2" s="854"/>
      <c r="SMD2" s="854"/>
      <c r="SME2" s="854"/>
      <c r="SMF2" s="854"/>
      <c r="SMG2" s="854"/>
      <c r="SMH2" s="854"/>
      <c r="SMI2" s="854"/>
      <c r="SMJ2" s="854"/>
      <c r="SMK2" s="854"/>
      <c r="SML2" s="854"/>
      <c r="SMM2" s="854"/>
      <c r="SMN2" s="854"/>
      <c r="SMO2" s="854"/>
      <c r="SMP2" s="854"/>
      <c r="SMQ2" s="854"/>
      <c r="SMR2" s="854"/>
      <c r="SMS2" s="854"/>
      <c r="SMT2" s="854"/>
      <c r="SMU2" s="854"/>
      <c r="SMV2" s="854"/>
      <c r="SMW2" s="854"/>
      <c r="SMX2" s="854"/>
      <c r="SMY2" s="854"/>
      <c r="SMZ2" s="854"/>
      <c r="SNA2" s="854"/>
      <c r="SNB2" s="854"/>
      <c r="SNC2" s="854"/>
      <c r="SND2" s="854"/>
      <c r="SNE2" s="854"/>
      <c r="SNF2" s="854"/>
      <c r="SNG2" s="854"/>
      <c r="SNH2" s="854"/>
      <c r="SNI2" s="854"/>
      <c r="SNJ2" s="854"/>
      <c r="SNK2" s="854"/>
      <c r="SNL2" s="854"/>
      <c r="SNM2" s="854"/>
      <c r="SNN2" s="854"/>
      <c r="SNO2" s="854"/>
      <c r="SNP2" s="854"/>
      <c r="SNQ2" s="854"/>
      <c r="SNR2" s="854"/>
      <c r="SNS2" s="854"/>
      <c r="SNT2" s="854"/>
      <c r="SNU2" s="854"/>
      <c r="SNV2" s="854"/>
      <c r="SNW2" s="854"/>
      <c r="SNX2" s="854"/>
      <c r="SNY2" s="854"/>
      <c r="SNZ2" s="854"/>
      <c r="SOA2" s="854"/>
      <c r="SOB2" s="854"/>
      <c r="SOC2" s="854"/>
      <c r="SOD2" s="854"/>
      <c r="SOE2" s="854"/>
      <c r="SOF2" s="854"/>
      <c r="SOG2" s="854"/>
      <c r="SOH2" s="854"/>
      <c r="SOI2" s="854"/>
      <c r="SOJ2" s="854"/>
      <c r="SOK2" s="854"/>
      <c r="SOL2" s="854"/>
      <c r="SOM2" s="854"/>
      <c r="SON2" s="854"/>
      <c r="SOO2" s="854"/>
      <c r="SOP2" s="854"/>
      <c r="SOQ2" s="854"/>
      <c r="SOR2" s="854"/>
      <c r="SOS2" s="854"/>
      <c r="SOT2" s="854"/>
      <c r="SOU2" s="854"/>
      <c r="SOV2" s="854"/>
      <c r="SOW2" s="854"/>
      <c r="SOX2" s="854"/>
      <c r="SOY2" s="854"/>
      <c r="SOZ2" s="854"/>
      <c r="SPA2" s="854"/>
      <c r="SPB2" s="854"/>
      <c r="SPC2" s="854"/>
      <c r="SPD2" s="854"/>
      <c r="SPE2" s="854"/>
      <c r="SPF2" s="854"/>
      <c r="SPG2" s="854"/>
      <c r="SPH2" s="854"/>
      <c r="SPI2" s="854"/>
      <c r="SPJ2" s="854"/>
      <c r="SPK2" s="854"/>
      <c r="SPL2" s="854"/>
      <c r="SPM2" s="854"/>
      <c r="SPN2" s="854"/>
      <c r="SPO2" s="854"/>
      <c r="SPP2" s="854"/>
      <c r="SPQ2" s="854"/>
      <c r="SPR2" s="854"/>
      <c r="SPS2" s="854"/>
      <c r="SPT2" s="854"/>
      <c r="SPU2" s="854"/>
      <c r="SPV2" s="854"/>
      <c r="SPW2" s="854"/>
      <c r="SPX2" s="854"/>
      <c r="SPY2" s="854"/>
      <c r="SPZ2" s="854"/>
      <c r="SQA2" s="854"/>
      <c r="SQB2" s="854"/>
      <c r="SQC2" s="854"/>
      <c r="SQD2" s="854"/>
      <c r="SQE2" s="854"/>
      <c r="SQF2" s="854"/>
      <c r="SQG2" s="854"/>
      <c r="SQH2" s="854"/>
      <c r="SQI2" s="854"/>
      <c r="SQJ2" s="854"/>
      <c r="SQK2" s="854"/>
      <c r="SQL2" s="854"/>
      <c r="SQM2" s="854"/>
      <c r="SQN2" s="854"/>
      <c r="SQO2" s="854"/>
      <c r="SQP2" s="854"/>
      <c r="SQQ2" s="854"/>
      <c r="SQR2" s="854"/>
      <c r="SQS2" s="854"/>
      <c r="SQT2" s="854"/>
      <c r="SQU2" s="854"/>
      <c r="SQV2" s="854"/>
      <c r="SQW2" s="854"/>
      <c r="SQX2" s="854"/>
      <c r="SQY2" s="854"/>
      <c r="SQZ2" s="854"/>
      <c r="SRA2" s="854"/>
      <c r="SRB2" s="854"/>
      <c r="SRC2" s="854"/>
      <c r="SRD2" s="854"/>
      <c r="SRE2" s="854"/>
      <c r="SRF2" s="854"/>
      <c r="SRG2" s="854"/>
      <c r="SRH2" s="854"/>
      <c r="SRI2" s="854"/>
      <c r="SRJ2" s="854"/>
      <c r="SRK2" s="854"/>
      <c r="SRL2" s="854"/>
      <c r="SRM2" s="854"/>
      <c r="SRN2" s="854"/>
      <c r="SRO2" s="854"/>
      <c r="SRP2" s="854"/>
      <c r="SRQ2" s="854"/>
      <c r="SRR2" s="854"/>
      <c r="SRS2" s="854"/>
      <c r="SRT2" s="854"/>
      <c r="SRU2" s="854"/>
      <c r="SRV2" s="854"/>
      <c r="SRW2" s="854"/>
      <c r="SRX2" s="854"/>
      <c r="SRY2" s="854"/>
      <c r="SRZ2" s="854"/>
      <c r="SSA2" s="854"/>
      <c r="SSB2" s="854"/>
      <c r="SSC2" s="854"/>
      <c r="SSD2" s="854"/>
      <c r="SSE2" s="854"/>
      <c r="SSF2" s="854"/>
      <c r="SSG2" s="854"/>
      <c r="SSH2" s="854"/>
      <c r="SSI2" s="854"/>
      <c r="SSJ2" s="854"/>
      <c r="SSK2" s="854"/>
      <c r="SSL2" s="854"/>
      <c r="SSM2" s="854"/>
      <c r="SSN2" s="854"/>
      <c r="SSO2" s="854"/>
      <c r="SSP2" s="854"/>
      <c r="SSQ2" s="854"/>
      <c r="SSR2" s="854"/>
      <c r="SSS2" s="854"/>
      <c r="SST2" s="854"/>
      <c r="SSU2" s="854"/>
      <c r="SSV2" s="854"/>
      <c r="SSW2" s="854"/>
      <c r="SSX2" s="854"/>
      <c r="SSY2" s="854"/>
      <c r="SSZ2" s="854"/>
      <c r="STA2" s="854"/>
      <c r="STB2" s="854"/>
      <c r="STC2" s="854"/>
      <c r="STD2" s="854"/>
      <c r="STE2" s="854"/>
      <c r="STF2" s="854"/>
      <c r="STG2" s="854"/>
      <c r="STH2" s="854"/>
      <c r="STI2" s="854"/>
      <c r="STJ2" s="854"/>
      <c r="STK2" s="854"/>
      <c r="STL2" s="854"/>
      <c r="STM2" s="854"/>
      <c r="STN2" s="854"/>
      <c r="STO2" s="854"/>
      <c r="STP2" s="854"/>
      <c r="STQ2" s="854"/>
      <c r="STR2" s="854"/>
      <c r="STS2" s="854"/>
      <c r="STT2" s="854"/>
      <c r="STU2" s="854"/>
      <c r="STV2" s="854"/>
      <c r="STW2" s="854"/>
      <c r="STX2" s="854"/>
      <c r="STY2" s="854"/>
      <c r="STZ2" s="854"/>
      <c r="SUA2" s="854"/>
      <c r="SUB2" s="854"/>
      <c r="SUC2" s="854"/>
      <c r="SUD2" s="854"/>
      <c r="SUE2" s="854"/>
      <c r="SUF2" s="854"/>
      <c r="SUG2" s="854"/>
      <c r="SUH2" s="854"/>
      <c r="SUI2" s="854"/>
      <c r="SUJ2" s="854"/>
      <c r="SUK2" s="854"/>
      <c r="SUL2" s="854"/>
      <c r="SUM2" s="854"/>
      <c r="SUN2" s="854"/>
      <c r="SUO2" s="854"/>
      <c r="SUP2" s="854"/>
      <c r="SUQ2" s="854"/>
      <c r="SUR2" s="854"/>
      <c r="SUS2" s="854"/>
      <c r="SUT2" s="854"/>
      <c r="SUU2" s="854"/>
      <c r="SUV2" s="854"/>
      <c r="SUW2" s="854"/>
      <c r="SUX2" s="854"/>
      <c r="SUY2" s="854"/>
      <c r="SUZ2" s="854"/>
      <c r="SVA2" s="854"/>
      <c r="SVB2" s="854"/>
      <c r="SVC2" s="854"/>
      <c r="SVD2" s="854"/>
      <c r="SVE2" s="854"/>
      <c r="SVF2" s="854"/>
      <c r="SVG2" s="854"/>
      <c r="SVH2" s="854"/>
      <c r="SVI2" s="854"/>
      <c r="SVJ2" s="854"/>
      <c r="SVK2" s="854"/>
      <c r="SVL2" s="854"/>
      <c r="SVM2" s="854"/>
      <c r="SVN2" s="854"/>
      <c r="SVO2" s="854"/>
      <c r="SVP2" s="854"/>
      <c r="SVQ2" s="854"/>
      <c r="SVR2" s="854"/>
      <c r="SVS2" s="854"/>
      <c r="SVT2" s="854"/>
      <c r="SVU2" s="854"/>
      <c r="SVV2" s="854"/>
      <c r="SVW2" s="854"/>
      <c r="SVX2" s="854"/>
      <c r="SVY2" s="854"/>
      <c r="SVZ2" s="854"/>
      <c r="SWA2" s="854"/>
      <c r="SWB2" s="854"/>
      <c r="SWC2" s="854"/>
      <c r="SWD2" s="854"/>
      <c r="SWE2" s="854"/>
      <c r="SWF2" s="854"/>
      <c r="SWG2" s="854"/>
      <c r="SWH2" s="854"/>
      <c r="SWI2" s="854"/>
      <c r="SWJ2" s="854"/>
      <c r="SWK2" s="854"/>
      <c r="SWL2" s="854"/>
      <c r="SWM2" s="854"/>
      <c r="SWN2" s="854"/>
      <c r="SWO2" s="854"/>
      <c r="SWP2" s="854"/>
      <c r="SWQ2" s="854"/>
      <c r="SWR2" s="854"/>
      <c r="SWS2" s="854"/>
      <c r="SWT2" s="854"/>
      <c r="SWU2" s="854"/>
      <c r="SWV2" s="854"/>
      <c r="SWW2" s="854"/>
      <c r="SWX2" s="854"/>
      <c r="SWY2" s="854"/>
      <c r="SWZ2" s="854"/>
      <c r="SXA2" s="854"/>
      <c r="SXB2" s="854"/>
      <c r="SXC2" s="854"/>
      <c r="SXD2" s="854"/>
      <c r="SXE2" s="854"/>
      <c r="SXF2" s="854"/>
      <c r="SXG2" s="854"/>
      <c r="SXH2" s="854"/>
      <c r="SXI2" s="854"/>
      <c r="SXJ2" s="854"/>
      <c r="SXK2" s="854"/>
      <c r="SXL2" s="854"/>
      <c r="SXM2" s="854"/>
      <c r="SXN2" s="854"/>
      <c r="SXO2" s="854"/>
      <c r="SXP2" s="854"/>
      <c r="SXQ2" s="854"/>
      <c r="SXR2" s="854"/>
      <c r="SXS2" s="854"/>
      <c r="SXT2" s="854"/>
      <c r="SXU2" s="854"/>
      <c r="SXV2" s="854"/>
      <c r="SXW2" s="854"/>
      <c r="SXX2" s="854"/>
      <c r="SXY2" s="854"/>
      <c r="SXZ2" s="854"/>
      <c r="SYA2" s="854"/>
      <c r="SYB2" s="854"/>
      <c r="SYC2" s="854"/>
      <c r="SYD2" s="854"/>
      <c r="SYE2" s="854"/>
      <c r="SYF2" s="854"/>
      <c r="SYG2" s="854"/>
      <c r="SYH2" s="854"/>
      <c r="SYI2" s="854"/>
      <c r="SYJ2" s="854"/>
      <c r="SYK2" s="854"/>
      <c r="SYL2" s="854"/>
      <c r="SYM2" s="854"/>
      <c r="SYN2" s="854"/>
      <c r="SYO2" s="854"/>
      <c r="SYP2" s="854"/>
      <c r="SYQ2" s="854"/>
      <c r="SYR2" s="854"/>
      <c r="SYS2" s="854"/>
      <c r="SYT2" s="854"/>
      <c r="SYU2" s="854"/>
      <c r="SYV2" s="854"/>
      <c r="SYW2" s="854"/>
      <c r="SYX2" s="854"/>
      <c r="SYY2" s="854"/>
      <c r="SYZ2" s="854"/>
      <c r="SZA2" s="854"/>
      <c r="SZB2" s="854"/>
      <c r="SZC2" s="854"/>
      <c r="SZD2" s="854"/>
      <c r="SZE2" s="854"/>
      <c r="SZF2" s="854"/>
      <c r="SZG2" s="854"/>
      <c r="SZH2" s="854"/>
      <c r="SZI2" s="854"/>
      <c r="SZJ2" s="854"/>
      <c r="SZK2" s="854"/>
      <c r="SZL2" s="854"/>
      <c r="SZM2" s="854"/>
      <c r="SZN2" s="854"/>
      <c r="SZO2" s="854"/>
      <c r="SZP2" s="854"/>
      <c r="SZQ2" s="854"/>
      <c r="SZR2" s="854"/>
      <c r="SZS2" s="854"/>
      <c r="SZT2" s="854"/>
      <c r="SZU2" s="854"/>
      <c r="SZV2" s="854"/>
      <c r="SZW2" s="854"/>
      <c r="SZX2" s="854"/>
      <c r="SZY2" s="854"/>
      <c r="SZZ2" s="854"/>
      <c r="TAA2" s="854"/>
      <c r="TAB2" s="854"/>
      <c r="TAC2" s="854"/>
      <c r="TAD2" s="854"/>
      <c r="TAE2" s="854"/>
      <c r="TAF2" s="854"/>
      <c r="TAG2" s="854"/>
      <c r="TAH2" s="854"/>
      <c r="TAI2" s="854"/>
      <c r="TAJ2" s="854"/>
      <c r="TAK2" s="854"/>
      <c r="TAL2" s="854"/>
      <c r="TAM2" s="854"/>
      <c r="TAN2" s="854"/>
      <c r="TAO2" s="854"/>
      <c r="TAP2" s="854"/>
      <c r="TAQ2" s="854"/>
      <c r="TAR2" s="854"/>
      <c r="TAS2" s="854"/>
      <c r="TAT2" s="854"/>
      <c r="TAU2" s="854"/>
      <c r="TAV2" s="854"/>
      <c r="TAW2" s="854"/>
      <c r="TAX2" s="854"/>
      <c r="TAY2" s="854"/>
      <c r="TAZ2" s="854"/>
      <c r="TBA2" s="854"/>
      <c r="TBB2" s="854"/>
      <c r="TBC2" s="854"/>
      <c r="TBD2" s="854"/>
      <c r="TBE2" s="854"/>
      <c r="TBF2" s="854"/>
      <c r="TBG2" s="854"/>
      <c r="TBH2" s="854"/>
      <c r="TBI2" s="854"/>
      <c r="TBJ2" s="854"/>
      <c r="TBK2" s="854"/>
      <c r="TBL2" s="854"/>
      <c r="TBM2" s="854"/>
      <c r="TBN2" s="854"/>
      <c r="TBO2" s="854"/>
      <c r="TBP2" s="854"/>
      <c r="TBQ2" s="854"/>
      <c r="TBR2" s="854"/>
      <c r="TBS2" s="854"/>
      <c r="TBT2" s="854"/>
      <c r="TBU2" s="854"/>
      <c r="TBV2" s="854"/>
      <c r="TBW2" s="854"/>
      <c r="TBX2" s="854"/>
      <c r="TBY2" s="854"/>
      <c r="TBZ2" s="854"/>
      <c r="TCA2" s="854"/>
      <c r="TCB2" s="854"/>
      <c r="TCC2" s="854"/>
      <c r="TCD2" s="854"/>
      <c r="TCE2" s="854"/>
      <c r="TCF2" s="854"/>
      <c r="TCG2" s="854"/>
      <c r="TCH2" s="854"/>
      <c r="TCI2" s="854"/>
      <c r="TCJ2" s="854"/>
      <c r="TCK2" s="854"/>
      <c r="TCL2" s="854"/>
      <c r="TCM2" s="854"/>
      <c r="TCN2" s="854"/>
      <c r="TCO2" s="854"/>
      <c r="TCP2" s="854"/>
      <c r="TCQ2" s="854"/>
      <c r="TCR2" s="854"/>
      <c r="TCS2" s="854"/>
      <c r="TCT2" s="854"/>
      <c r="TCU2" s="854"/>
      <c r="TCV2" s="854"/>
      <c r="TCW2" s="854"/>
      <c r="TCX2" s="854"/>
      <c r="TCY2" s="854"/>
      <c r="TCZ2" s="854"/>
      <c r="TDA2" s="854"/>
      <c r="TDB2" s="854"/>
      <c r="TDC2" s="854"/>
      <c r="TDD2" s="854"/>
      <c r="TDE2" s="854"/>
      <c r="TDF2" s="854"/>
      <c r="TDG2" s="854"/>
      <c r="TDH2" s="854"/>
      <c r="TDI2" s="854"/>
      <c r="TDJ2" s="854"/>
      <c r="TDK2" s="854"/>
      <c r="TDL2" s="854"/>
      <c r="TDM2" s="854"/>
      <c r="TDN2" s="854"/>
      <c r="TDO2" s="854"/>
      <c r="TDP2" s="854"/>
      <c r="TDQ2" s="854"/>
      <c r="TDR2" s="854"/>
      <c r="TDS2" s="854"/>
      <c r="TDT2" s="854"/>
      <c r="TDU2" s="854"/>
      <c r="TDV2" s="854"/>
      <c r="TDW2" s="854"/>
      <c r="TDX2" s="854"/>
      <c r="TDY2" s="854"/>
      <c r="TDZ2" s="854"/>
      <c r="TEA2" s="854"/>
      <c r="TEB2" s="854"/>
      <c r="TEC2" s="854"/>
      <c r="TED2" s="854"/>
      <c r="TEE2" s="854"/>
      <c r="TEF2" s="854"/>
      <c r="TEG2" s="854"/>
      <c r="TEH2" s="854"/>
      <c r="TEI2" s="854"/>
      <c r="TEJ2" s="854"/>
      <c r="TEK2" s="854"/>
      <c r="TEL2" s="854"/>
      <c r="TEM2" s="854"/>
      <c r="TEN2" s="854"/>
      <c r="TEO2" s="854"/>
      <c r="TEP2" s="854"/>
      <c r="TEQ2" s="854"/>
      <c r="TER2" s="854"/>
      <c r="TES2" s="854"/>
      <c r="TET2" s="854"/>
      <c r="TEU2" s="854"/>
      <c r="TEV2" s="854"/>
      <c r="TEW2" s="854"/>
      <c r="TEX2" s="854"/>
      <c r="TEY2" s="854"/>
      <c r="TEZ2" s="854"/>
      <c r="TFA2" s="854"/>
      <c r="TFB2" s="854"/>
      <c r="TFC2" s="854"/>
      <c r="TFD2" s="854"/>
      <c r="TFE2" s="854"/>
      <c r="TFF2" s="854"/>
      <c r="TFG2" s="854"/>
      <c r="TFH2" s="854"/>
      <c r="TFI2" s="854"/>
      <c r="TFJ2" s="854"/>
      <c r="TFK2" s="854"/>
      <c r="TFL2" s="854"/>
      <c r="TFM2" s="854"/>
      <c r="TFN2" s="854"/>
      <c r="TFO2" s="854"/>
      <c r="TFP2" s="854"/>
      <c r="TFQ2" s="854"/>
      <c r="TFR2" s="854"/>
      <c r="TFS2" s="854"/>
      <c r="TFT2" s="854"/>
      <c r="TFU2" s="854"/>
      <c r="TFV2" s="854"/>
      <c r="TFW2" s="854"/>
      <c r="TFX2" s="854"/>
      <c r="TFY2" s="854"/>
      <c r="TFZ2" s="854"/>
      <c r="TGA2" s="854"/>
      <c r="TGB2" s="854"/>
      <c r="TGC2" s="854"/>
      <c r="TGD2" s="854"/>
      <c r="TGE2" s="854"/>
      <c r="TGF2" s="854"/>
      <c r="TGG2" s="854"/>
      <c r="TGH2" s="854"/>
      <c r="TGI2" s="854"/>
      <c r="TGJ2" s="854"/>
      <c r="TGK2" s="854"/>
      <c r="TGL2" s="854"/>
      <c r="TGM2" s="854"/>
      <c r="TGN2" s="854"/>
      <c r="TGO2" s="854"/>
      <c r="TGP2" s="854"/>
      <c r="TGQ2" s="854"/>
      <c r="TGR2" s="854"/>
      <c r="TGS2" s="854"/>
      <c r="TGT2" s="854"/>
      <c r="TGU2" s="854"/>
      <c r="TGV2" s="854"/>
      <c r="TGW2" s="854"/>
      <c r="TGX2" s="854"/>
      <c r="TGY2" s="854"/>
      <c r="TGZ2" s="854"/>
      <c r="THA2" s="854"/>
      <c r="THB2" s="854"/>
      <c r="THC2" s="854"/>
      <c r="THD2" s="854"/>
      <c r="THE2" s="854"/>
      <c r="THF2" s="854"/>
      <c r="THG2" s="854"/>
      <c r="THH2" s="854"/>
      <c r="THI2" s="854"/>
      <c r="THJ2" s="854"/>
      <c r="THK2" s="854"/>
      <c r="THL2" s="854"/>
      <c r="THM2" s="854"/>
      <c r="THN2" s="854"/>
      <c r="THO2" s="854"/>
      <c r="THP2" s="854"/>
      <c r="THQ2" s="854"/>
      <c r="THR2" s="854"/>
      <c r="THS2" s="854"/>
      <c r="THT2" s="854"/>
      <c r="THU2" s="854"/>
      <c r="THV2" s="854"/>
      <c r="THW2" s="854"/>
      <c r="THX2" s="854"/>
      <c r="THY2" s="854"/>
      <c r="THZ2" s="854"/>
      <c r="TIA2" s="854"/>
      <c r="TIB2" s="854"/>
      <c r="TIC2" s="854"/>
      <c r="TID2" s="854"/>
      <c r="TIE2" s="854"/>
      <c r="TIF2" s="854"/>
      <c r="TIG2" s="854"/>
      <c r="TIH2" s="854"/>
      <c r="TII2" s="854"/>
      <c r="TIJ2" s="854"/>
      <c r="TIK2" s="854"/>
      <c r="TIL2" s="854"/>
      <c r="TIM2" s="854"/>
      <c r="TIN2" s="854"/>
      <c r="TIO2" s="854"/>
      <c r="TIP2" s="854"/>
      <c r="TIQ2" s="854"/>
      <c r="TIR2" s="854"/>
      <c r="TIS2" s="854"/>
      <c r="TIT2" s="854"/>
      <c r="TIU2" s="854"/>
      <c r="TIV2" s="854"/>
      <c r="TIW2" s="854"/>
      <c r="TIX2" s="854"/>
      <c r="TIY2" s="854"/>
      <c r="TIZ2" s="854"/>
      <c r="TJA2" s="854"/>
      <c r="TJB2" s="854"/>
      <c r="TJC2" s="854"/>
      <c r="TJD2" s="854"/>
      <c r="TJE2" s="854"/>
      <c r="TJF2" s="854"/>
      <c r="TJG2" s="854"/>
      <c r="TJH2" s="854"/>
      <c r="TJI2" s="854"/>
      <c r="TJJ2" s="854"/>
      <c r="TJK2" s="854"/>
      <c r="TJL2" s="854"/>
      <c r="TJM2" s="854"/>
      <c r="TJN2" s="854"/>
      <c r="TJO2" s="854"/>
      <c r="TJP2" s="854"/>
      <c r="TJQ2" s="854"/>
      <c r="TJR2" s="854"/>
      <c r="TJS2" s="854"/>
      <c r="TJT2" s="854"/>
      <c r="TJU2" s="854"/>
      <c r="TJV2" s="854"/>
      <c r="TJW2" s="854"/>
      <c r="TJX2" s="854"/>
      <c r="TJY2" s="854"/>
      <c r="TJZ2" s="854"/>
      <c r="TKA2" s="854"/>
      <c r="TKB2" s="854"/>
      <c r="TKC2" s="854"/>
      <c r="TKD2" s="854"/>
      <c r="TKE2" s="854"/>
      <c r="TKF2" s="854"/>
      <c r="TKG2" s="854"/>
      <c r="TKH2" s="854"/>
      <c r="TKI2" s="854"/>
      <c r="TKJ2" s="854"/>
      <c r="TKK2" s="854"/>
      <c r="TKL2" s="854"/>
      <c r="TKM2" s="854"/>
      <c r="TKN2" s="854"/>
      <c r="TKO2" s="854"/>
      <c r="TKP2" s="854"/>
      <c r="TKQ2" s="854"/>
      <c r="TKR2" s="854"/>
      <c r="TKS2" s="854"/>
      <c r="TKT2" s="854"/>
      <c r="TKU2" s="854"/>
      <c r="TKV2" s="854"/>
      <c r="TKW2" s="854"/>
      <c r="TKX2" s="854"/>
      <c r="TKY2" s="854"/>
      <c r="TKZ2" s="854"/>
      <c r="TLA2" s="854"/>
      <c r="TLB2" s="854"/>
      <c r="TLC2" s="854"/>
      <c r="TLD2" s="854"/>
      <c r="TLE2" s="854"/>
      <c r="TLF2" s="854"/>
      <c r="TLG2" s="854"/>
      <c r="TLH2" s="854"/>
      <c r="TLI2" s="854"/>
      <c r="TLJ2" s="854"/>
      <c r="TLK2" s="854"/>
      <c r="TLL2" s="854"/>
      <c r="TLM2" s="854"/>
      <c r="TLN2" s="854"/>
      <c r="TLO2" s="854"/>
      <c r="TLP2" s="854"/>
      <c r="TLQ2" s="854"/>
      <c r="TLR2" s="854"/>
      <c r="TLS2" s="854"/>
      <c r="TLT2" s="854"/>
      <c r="TLU2" s="854"/>
      <c r="TLV2" s="854"/>
      <c r="TLW2" s="854"/>
      <c r="TLX2" s="854"/>
      <c r="TLY2" s="854"/>
      <c r="TLZ2" s="854"/>
      <c r="TMA2" s="854"/>
      <c r="TMB2" s="854"/>
      <c r="TMC2" s="854"/>
      <c r="TMD2" s="854"/>
      <c r="TME2" s="854"/>
      <c r="TMF2" s="854"/>
      <c r="TMG2" s="854"/>
      <c r="TMH2" s="854"/>
      <c r="TMI2" s="854"/>
      <c r="TMJ2" s="854"/>
      <c r="TMK2" s="854"/>
      <c r="TML2" s="854"/>
      <c r="TMM2" s="854"/>
      <c r="TMN2" s="854"/>
      <c r="TMO2" s="854"/>
      <c r="TMP2" s="854"/>
      <c r="TMQ2" s="854"/>
      <c r="TMR2" s="854"/>
      <c r="TMS2" s="854"/>
      <c r="TMT2" s="854"/>
      <c r="TMU2" s="854"/>
      <c r="TMV2" s="854"/>
      <c r="TMW2" s="854"/>
      <c r="TMX2" s="854"/>
      <c r="TMY2" s="854"/>
      <c r="TMZ2" s="854"/>
      <c r="TNA2" s="854"/>
      <c r="TNB2" s="854"/>
      <c r="TNC2" s="854"/>
      <c r="TND2" s="854"/>
      <c r="TNE2" s="854"/>
      <c r="TNF2" s="854"/>
      <c r="TNG2" s="854"/>
      <c r="TNH2" s="854"/>
      <c r="TNI2" s="854"/>
      <c r="TNJ2" s="854"/>
      <c r="TNK2" s="854"/>
      <c r="TNL2" s="854"/>
      <c r="TNM2" s="854"/>
      <c r="TNN2" s="854"/>
      <c r="TNO2" s="854"/>
      <c r="TNP2" s="854"/>
      <c r="TNQ2" s="854"/>
      <c r="TNR2" s="854"/>
      <c r="TNS2" s="854"/>
      <c r="TNT2" s="854"/>
      <c r="TNU2" s="854"/>
      <c r="TNV2" s="854"/>
      <c r="TNW2" s="854"/>
      <c r="TNX2" s="854"/>
      <c r="TNY2" s="854"/>
      <c r="TNZ2" s="854"/>
      <c r="TOA2" s="854"/>
      <c r="TOB2" s="854"/>
      <c r="TOC2" s="854"/>
      <c r="TOD2" s="854"/>
      <c r="TOE2" s="854"/>
      <c r="TOF2" s="854"/>
      <c r="TOG2" s="854"/>
      <c r="TOH2" s="854"/>
      <c r="TOI2" s="854"/>
      <c r="TOJ2" s="854"/>
      <c r="TOK2" s="854"/>
      <c r="TOL2" s="854"/>
      <c r="TOM2" s="854"/>
      <c r="TON2" s="854"/>
      <c r="TOO2" s="854"/>
      <c r="TOP2" s="854"/>
      <c r="TOQ2" s="854"/>
      <c r="TOR2" s="854"/>
      <c r="TOS2" s="854"/>
      <c r="TOT2" s="854"/>
      <c r="TOU2" s="854"/>
      <c r="TOV2" s="854"/>
      <c r="TOW2" s="854"/>
      <c r="TOX2" s="854"/>
      <c r="TOY2" s="854"/>
      <c r="TOZ2" s="854"/>
      <c r="TPA2" s="854"/>
      <c r="TPB2" s="854"/>
      <c r="TPC2" s="854"/>
      <c r="TPD2" s="854"/>
      <c r="TPE2" s="854"/>
      <c r="TPF2" s="854"/>
      <c r="TPG2" s="854"/>
      <c r="TPH2" s="854"/>
      <c r="TPI2" s="854"/>
      <c r="TPJ2" s="854"/>
      <c r="TPK2" s="854"/>
      <c r="TPL2" s="854"/>
      <c r="TPM2" s="854"/>
      <c r="TPN2" s="854"/>
      <c r="TPO2" s="854"/>
      <c r="TPP2" s="854"/>
      <c r="TPQ2" s="854"/>
      <c r="TPR2" s="854"/>
      <c r="TPS2" s="854"/>
      <c r="TPT2" s="854"/>
      <c r="TPU2" s="854"/>
      <c r="TPV2" s="854"/>
      <c r="TPW2" s="854"/>
      <c r="TPX2" s="854"/>
      <c r="TPY2" s="854"/>
      <c r="TPZ2" s="854"/>
      <c r="TQA2" s="854"/>
      <c r="TQB2" s="854"/>
      <c r="TQC2" s="854"/>
      <c r="TQD2" s="854"/>
      <c r="TQE2" s="854"/>
      <c r="TQF2" s="854"/>
      <c r="TQG2" s="854"/>
      <c r="TQH2" s="854"/>
      <c r="TQI2" s="854"/>
      <c r="TQJ2" s="854"/>
      <c r="TQK2" s="854"/>
      <c r="TQL2" s="854"/>
      <c r="TQM2" s="854"/>
      <c r="TQN2" s="854"/>
      <c r="TQO2" s="854"/>
      <c r="TQP2" s="854"/>
      <c r="TQQ2" s="854"/>
      <c r="TQR2" s="854"/>
      <c r="TQS2" s="854"/>
      <c r="TQT2" s="854"/>
      <c r="TQU2" s="854"/>
      <c r="TQV2" s="854"/>
      <c r="TQW2" s="854"/>
      <c r="TQX2" s="854"/>
      <c r="TQY2" s="854"/>
      <c r="TQZ2" s="854"/>
      <c r="TRA2" s="854"/>
      <c r="TRB2" s="854"/>
      <c r="TRC2" s="854"/>
      <c r="TRD2" s="854"/>
      <c r="TRE2" s="854"/>
      <c r="TRF2" s="854"/>
      <c r="TRG2" s="854"/>
      <c r="TRH2" s="854"/>
      <c r="TRI2" s="854"/>
      <c r="TRJ2" s="854"/>
      <c r="TRK2" s="854"/>
      <c r="TRL2" s="854"/>
      <c r="TRM2" s="854"/>
      <c r="TRN2" s="854"/>
      <c r="TRO2" s="854"/>
      <c r="TRP2" s="854"/>
      <c r="TRQ2" s="854"/>
      <c r="TRR2" s="854"/>
      <c r="TRS2" s="854"/>
      <c r="TRT2" s="854"/>
      <c r="TRU2" s="854"/>
      <c r="TRV2" s="854"/>
      <c r="TRW2" s="854"/>
      <c r="TRX2" s="854"/>
      <c r="TRY2" s="854"/>
      <c r="TRZ2" s="854"/>
      <c r="TSA2" s="854"/>
      <c r="TSB2" s="854"/>
      <c r="TSC2" s="854"/>
      <c r="TSD2" s="854"/>
      <c r="TSE2" s="854"/>
      <c r="TSF2" s="854"/>
      <c r="TSG2" s="854"/>
      <c r="TSH2" s="854"/>
      <c r="TSI2" s="854"/>
      <c r="TSJ2" s="854"/>
      <c r="TSK2" s="854"/>
      <c r="TSL2" s="854"/>
      <c r="TSM2" s="854"/>
      <c r="TSN2" s="854"/>
      <c r="TSO2" s="854"/>
      <c r="TSP2" s="854"/>
      <c r="TSQ2" s="854"/>
      <c r="TSR2" s="854"/>
      <c r="TSS2" s="854"/>
      <c r="TST2" s="854"/>
      <c r="TSU2" s="854"/>
      <c r="TSV2" s="854"/>
      <c r="TSW2" s="854"/>
      <c r="TSX2" s="854"/>
      <c r="TSY2" s="854"/>
      <c r="TSZ2" s="854"/>
      <c r="TTA2" s="854"/>
      <c r="TTB2" s="854"/>
      <c r="TTC2" s="854"/>
      <c r="TTD2" s="854"/>
      <c r="TTE2" s="854"/>
      <c r="TTF2" s="854"/>
      <c r="TTG2" s="854"/>
      <c r="TTH2" s="854"/>
      <c r="TTI2" s="854"/>
      <c r="TTJ2" s="854"/>
      <c r="TTK2" s="854"/>
      <c r="TTL2" s="854"/>
      <c r="TTM2" s="854"/>
      <c r="TTN2" s="854"/>
      <c r="TTO2" s="854"/>
      <c r="TTP2" s="854"/>
      <c r="TTQ2" s="854"/>
      <c r="TTR2" s="854"/>
      <c r="TTS2" s="854"/>
      <c r="TTT2" s="854"/>
      <c r="TTU2" s="854"/>
      <c r="TTV2" s="854"/>
      <c r="TTW2" s="854"/>
      <c r="TTX2" s="854"/>
      <c r="TTY2" s="854"/>
      <c r="TTZ2" s="854"/>
      <c r="TUA2" s="854"/>
      <c r="TUB2" s="854"/>
      <c r="TUC2" s="854"/>
      <c r="TUD2" s="854"/>
      <c r="TUE2" s="854"/>
      <c r="TUF2" s="854"/>
      <c r="TUG2" s="854"/>
      <c r="TUH2" s="854"/>
      <c r="TUI2" s="854"/>
      <c r="TUJ2" s="854"/>
      <c r="TUK2" s="854"/>
      <c r="TUL2" s="854"/>
      <c r="TUM2" s="854"/>
      <c r="TUN2" s="854"/>
      <c r="TUO2" s="854"/>
      <c r="TUP2" s="854"/>
      <c r="TUQ2" s="854"/>
      <c r="TUR2" s="854"/>
      <c r="TUS2" s="854"/>
      <c r="TUT2" s="854"/>
      <c r="TUU2" s="854"/>
      <c r="TUV2" s="854"/>
      <c r="TUW2" s="854"/>
      <c r="TUX2" s="854"/>
      <c r="TUY2" s="854"/>
      <c r="TUZ2" s="854"/>
      <c r="TVA2" s="854"/>
      <c r="TVB2" s="854"/>
      <c r="TVC2" s="854"/>
      <c r="TVD2" s="854"/>
      <c r="TVE2" s="854"/>
      <c r="TVF2" s="854"/>
      <c r="TVG2" s="854"/>
      <c r="TVH2" s="854"/>
      <c r="TVI2" s="854"/>
      <c r="TVJ2" s="854"/>
      <c r="TVK2" s="854"/>
      <c r="TVL2" s="854"/>
      <c r="TVM2" s="854"/>
      <c r="TVN2" s="854"/>
      <c r="TVO2" s="854"/>
      <c r="TVP2" s="854"/>
      <c r="TVQ2" s="854"/>
      <c r="TVR2" s="854"/>
      <c r="TVS2" s="854"/>
      <c r="TVT2" s="854"/>
      <c r="TVU2" s="854"/>
      <c r="TVV2" s="854"/>
      <c r="TVW2" s="854"/>
      <c r="TVX2" s="854"/>
      <c r="TVY2" s="854"/>
      <c r="TVZ2" s="854"/>
      <c r="TWA2" s="854"/>
      <c r="TWB2" s="854"/>
      <c r="TWC2" s="854"/>
      <c r="TWD2" s="854"/>
      <c r="TWE2" s="854"/>
      <c r="TWF2" s="854"/>
      <c r="TWG2" s="854"/>
      <c r="TWH2" s="854"/>
      <c r="TWI2" s="854"/>
      <c r="TWJ2" s="854"/>
      <c r="TWK2" s="854"/>
      <c r="TWL2" s="854"/>
      <c r="TWM2" s="854"/>
      <c r="TWN2" s="854"/>
      <c r="TWO2" s="854"/>
      <c r="TWP2" s="854"/>
      <c r="TWQ2" s="854"/>
      <c r="TWR2" s="854"/>
      <c r="TWS2" s="854"/>
      <c r="TWT2" s="854"/>
      <c r="TWU2" s="854"/>
      <c r="TWV2" s="854"/>
      <c r="TWW2" s="854"/>
      <c r="TWX2" s="854"/>
      <c r="TWY2" s="854"/>
      <c r="TWZ2" s="854"/>
      <c r="TXA2" s="854"/>
      <c r="TXB2" s="854"/>
      <c r="TXC2" s="854"/>
      <c r="TXD2" s="854"/>
      <c r="TXE2" s="854"/>
      <c r="TXF2" s="854"/>
      <c r="TXG2" s="854"/>
      <c r="TXH2" s="854"/>
      <c r="TXI2" s="854"/>
      <c r="TXJ2" s="854"/>
      <c r="TXK2" s="854"/>
      <c r="TXL2" s="854"/>
      <c r="TXM2" s="854"/>
      <c r="TXN2" s="854"/>
      <c r="TXO2" s="854"/>
      <c r="TXP2" s="854"/>
      <c r="TXQ2" s="854"/>
      <c r="TXR2" s="854"/>
      <c r="TXS2" s="854"/>
      <c r="TXT2" s="854"/>
      <c r="TXU2" s="854"/>
      <c r="TXV2" s="854"/>
      <c r="TXW2" s="854"/>
      <c r="TXX2" s="854"/>
      <c r="TXY2" s="854"/>
      <c r="TXZ2" s="854"/>
      <c r="TYA2" s="854"/>
      <c r="TYB2" s="854"/>
      <c r="TYC2" s="854"/>
      <c r="TYD2" s="854"/>
      <c r="TYE2" s="854"/>
      <c r="TYF2" s="854"/>
      <c r="TYG2" s="854"/>
      <c r="TYH2" s="854"/>
      <c r="TYI2" s="854"/>
      <c r="TYJ2" s="854"/>
      <c r="TYK2" s="854"/>
      <c r="TYL2" s="854"/>
      <c r="TYM2" s="854"/>
      <c r="TYN2" s="854"/>
      <c r="TYO2" s="854"/>
      <c r="TYP2" s="854"/>
      <c r="TYQ2" s="854"/>
      <c r="TYR2" s="854"/>
      <c r="TYS2" s="854"/>
      <c r="TYT2" s="854"/>
      <c r="TYU2" s="854"/>
      <c r="TYV2" s="854"/>
      <c r="TYW2" s="854"/>
      <c r="TYX2" s="854"/>
      <c r="TYY2" s="854"/>
      <c r="TYZ2" s="854"/>
      <c r="TZA2" s="854"/>
      <c r="TZB2" s="854"/>
      <c r="TZC2" s="854"/>
      <c r="TZD2" s="854"/>
      <c r="TZE2" s="854"/>
      <c r="TZF2" s="854"/>
      <c r="TZG2" s="854"/>
      <c r="TZH2" s="854"/>
      <c r="TZI2" s="854"/>
      <c r="TZJ2" s="854"/>
      <c r="TZK2" s="854"/>
      <c r="TZL2" s="854"/>
      <c r="TZM2" s="854"/>
      <c r="TZN2" s="854"/>
      <c r="TZO2" s="854"/>
      <c r="TZP2" s="854"/>
      <c r="TZQ2" s="854"/>
      <c r="TZR2" s="854"/>
      <c r="TZS2" s="854"/>
      <c r="TZT2" s="854"/>
      <c r="TZU2" s="854"/>
      <c r="TZV2" s="854"/>
      <c r="TZW2" s="854"/>
      <c r="TZX2" s="854"/>
      <c r="TZY2" s="854"/>
      <c r="TZZ2" s="854"/>
      <c r="UAA2" s="854"/>
      <c r="UAB2" s="854"/>
      <c r="UAC2" s="854"/>
      <c r="UAD2" s="854"/>
      <c r="UAE2" s="854"/>
      <c r="UAF2" s="854"/>
      <c r="UAG2" s="854"/>
      <c r="UAH2" s="854"/>
      <c r="UAI2" s="854"/>
      <c r="UAJ2" s="854"/>
      <c r="UAK2" s="854"/>
      <c r="UAL2" s="854"/>
      <c r="UAM2" s="854"/>
      <c r="UAN2" s="854"/>
      <c r="UAO2" s="854"/>
      <c r="UAP2" s="854"/>
      <c r="UAQ2" s="854"/>
      <c r="UAR2" s="854"/>
      <c r="UAS2" s="854"/>
      <c r="UAT2" s="854"/>
      <c r="UAU2" s="854"/>
      <c r="UAV2" s="854"/>
      <c r="UAW2" s="854"/>
      <c r="UAX2" s="854"/>
      <c r="UAY2" s="854"/>
      <c r="UAZ2" s="854"/>
      <c r="UBA2" s="854"/>
      <c r="UBB2" s="854"/>
      <c r="UBC2" s="854"/>
      <c r="UBD2" s="854"/>
      <c r="UBE2" s="854"/>
      <c r="UBF2" s="854"/>
      <c r="UBG2" s="854"/>
      <c r="UBH2" s="854"/>
      <c r="UBI2" s="854"/>
      <c r="UBJ2" s="854"/>
      <c r="UBK2" s="854"/>
      <c r="UBL2" s="854"/>
      <c r="UBM2" s="854"/>
      <c r="UBN2" s="854"/>
      <c r="UBO2" s="854"/>
      <c r="UBP2" s="854"/>
      <c r="UBQ2" s="854"/>
      <c r="UBR2" s="854"/>
      <c r="UBS2" s="854"/>
      <c r="UBT2" s="854"/>
      <c r="UBU2" s="854"/>
      <c r="UBV2" s="854"/>
      <c r="UBW2" s="854"/>
      <c r="UBX2" s="854"/>
      <c r="UBY2" s="854"/>
      <c r="UBZ2" s="854"/>
      <c r="UCA2" s="854"/>
      <c r="UCB2" s="854"/>
      <c r="UCC2" s="854"/>
      <c r="UCD2" s="854"/>
      <c r="UCE2" s="854"/>
      <c r="UCF2" s="854"/>
      <c r="UCG2" s="854"/>
      <c r="UCH2" s="854"/>
      <c r="UCI2" s="854"/>
      <c r="UCJ2" s="854"/>
      <c r="UCK2" s="854"/>
      <c r="UCL2" s="854"/>
      <c r="UCM2" s="854"/>
      <c r="UCN2" s="854"/>
      <c r="UCO2" s="854"/>
      <c r="UCP2" s="854"/>
      <c r="UCQ2" s="854"/>
      <c r="UCR2" s="854"/>
      <c r="UCS2" s="854"/>
      <c r="UCT2" s="854"/>
      <c r="UCU2" s="854"/>
      <c r="UCV2" s="854"/>
      <c r="UCW2" s="854"/>
      <c r="UCX2" s="854"/>
      <c r="UCY2" s="854"/>
      <c r="UCZ2" s="854"/>
      <c r="UDA2" s="854"/>
      <c r="UDB2" s="854"/>
      <c r="UDC2" s="854"/>
      <c r="UDD2" s="854"/>
      <c r="UDE2" s="854"/>
      <c r="UDF2" s="854"/>
      <c r="UDG2" s="854"/>
      <c r="UDH2" s="854"/>
      <c r="UDI2" s="854"/>
      <c r="UDJ2" s="854"/>
      <c r="UDK2" s="854"/>
      <c r="UDL2" s="854"/>
      <c r="UDM2" s="854"/>
      <c r="UDN2" s="854"/>
      <c r="UDO2" s="854"/>
      <c r="UDP2" s="854"/>
      <c r="UDQ2" s="854"/>
      <c r="UDR2" s="854"/>
      <c r="UDS2" s="854"/>
      <c r="UDT2" s="854"/>
      <c r="UDU2" s="854"/>
      <c r="UDV2" s="854"/>
      <c r="UDW2" s="854"/>
      <c r="UDX2" s="854"/>
      <c r="UDY2" s="854"/>
      <c r="UDZ2" s="854"/>
      <c r="UEA2" s="854"/>
      <c r="UEB2" s="854"/>
      <c r="UEC2" s="854"/>
      <c r="UED2" s="854"/>
      <c r="UEE2" s="854"/>
      <c r="UEF2" s="854"/>
      <c r="UEG2" s="854"/>
      <c r="UEH2" s="854"/>
      <c r="UEI2" s="854"/>
      <c r="UEJ2" s="854"/>
      <c r="UEK2" s="854"/>
      <c r="UEL2" s="854"/>
      <c r="UEM2" s="854"/>
      <c r="UEN2" s="854"/>
      <c r="UEO2" s="854"/>
      <c r="UEP2" s="854"/>
      <c r="UEQ2" s="854"/>
      <c r="UER2" s="854"/>
      <c r="UES2" s="854"/>
      <c r="UET2" s="854"/>
      <c r="UEU2" s="854"/>
      <c r="UEV2" s="854"/>
      <c r="UEW2" s="854"/>
      <c r="UEX2" s="854"/>
      <c r="UEY2" s="854"/>
      <c r="UEZ2" s="854"/>
      <c r="UFA2" s="854"/>
      <c r="UFB2" s="854"/>
      <c r="UFC2" s="854"/>
      <c r="UFD2" s="854"/>
      <c r="UFE2" s="854"/>
      <c r="UFF2" s="854"/>
      <c r="UFG2" s="854"/>
      <c r="UFH2" s="854"/>
      <c r="UFI2" s="854"/>
      <c r="UFJ2" s="854"/>
      <c r="UFK2" s="854"/>
      <c r="UFL2" s="854"/>
      <c r="UFM2" s="854"/>
      <c r="UFN2" s="854"/>
      <c r="UFO2" s="854"/>
      <c r="UFP2" s="854"/>
      <c r="UFQ2" s="854"/>
      <c r="UFR2" s="854"/>
      <c r="UFS2" s="854"/>
      <c r="UFT2" s="854"/>
      <c r="UFU2" s="854"/>
      <c r="UFV2" s="854"/>
      <c r="UFW2" s="854"/>
      <c r="UFX2" s="854"/>
      <c r="UFY2" s="854"/>
      <c r="UFZ2" s="854"/>
      <c r="UGA2" s="854"/>
      <c r="UGB2" s="854"/>
      <c r="UGC2" s="854"/>
      <c r="UGD2" s="854"/>
      <c r="UGE2" s="854"/>
      <c r="UGF2" s="854"/>
      <c r="UGG2" s="854"/>
      <c r="UGH2" s="854"/>
      <c r="UGI2" s="854"/>
      <c r="UGJ2" s="854"/>
      <c r="UGK2" s="854"/>
      <c r="UGL2" s="854"/>
      <c r="UGM2" s="854"/>
      <c r="UGN2" s="854"/>
      <c r="UGO2" s="854"/>
      <c r="UGP2" s="854"/>
      <c r="UGQ2" s="854"/>
      <c r="UGR2" s="854"/>
      <c r="UGS2" s="854"/>
      <c r="UGT2" s="854"/>
      <c r="UGU2" s="854"/>
      <c r="UGV2" s="854"/>
      <c r="UGW2" s="854"/>
      <c r="UGX2" s="854"/>
      <c r="UGY2" s="854"/>
      <c r="UGZ2" s="854"/>
      <c r="UHA2" s="854"/>
      <c r="UHB2" s="854"/>
      <c r="UHC2" s="854"/>
      <c r="UHD2" s="854"/>
      <c r="UHE2" s="854"/>
      <c r="UHF2" s="854"/>
      <c r="UHG2" s="854"/>
      <c r="UHH2" s="854"/>
      <c r="UHI2" s="854"/>
      <c r="UHJ2" s="854"/>
      <c r="UHK2" s="854"/>
      <c r="UHL2" s="854"/>
      <c r="UHM2" s="854"/>
      <c r="UHN2" s="854"/>
      <c r="UHO2" s="854"/>
      <c r="UHP2" s="854"/>
      <c r="UHQ2" s="854"/>
      <c r="UHR2" s="854"/>
      <c r="UHS2" s="854"/>
      <c r="UHT2" s="854"/>
      <c r="UHU2" s="854"/>
      <c r="UHV2" s="854"/>
      <c r="UHW2" s="854"/>
      <c r="UHX2" s="854"/>
      <c r="UHY2" s="854"/>
      <c r="UHZ2" s="854"/>
      <c r="UIA2" s="854"/>
      <c r="UIB2" s="854"/>
      <c r="UIC2" s="854"/>
      <c r="UID2" s="854"/>
      <c r="UIE2" s="854"/>
      <c r="UIF2" s="854"/>
      <c r="UIG2" s="854"/>
      <c r="UIH2" s="854"/>
      <c r="UII2" s="854"/>
      <c r="UIJ2" s="854"/>
      <c r="UIK2" s="854"/>
      <c r="UIL2" s="854"/>
      <c r="UIM2" s="854"/>
      <c r="UIN2" s="854"/>
      <c r="UIO2" s="854"/>
      <c r="UIP2" s="854"/>
      <c r="UIQ2" s="854"/>
      <c r="UIR2" s="854"/>
      <c r="UIS2" s="854"/>
      <c r="UIT2" s="854"/>
      <c r="UIU2" s="854"/>
      <c r="UIV2" s="854"/>
      <c r="UIW2" s="854"/>
      <c r="UIX2" s="854"/>
      <c r="UIY2" s="854"/>
      <c r="UIZ2" s="854"/>
      <c r="UJA2" s="854"/>
      <c r="UJB2" s="854"/>
      <c r="UJC2" s="854"/>
      <c r="UJD2" s="854"/>
      <c r="UJE2" s="854"/>
      <c r="UJF2" s="854"/>
      <c r="UJG2" s="854"/>
      <c r="UJH2" s="854"/>
      <c r="UJI2" s="854"/>
      <c r="UJJ2" s="854"/>
      <c r="UJK2" s="854"/>
      <c r="UJL2" s="854"/>
      <c r="UJM2" s="854"/>
      <c r="UJN2" s="854"/>
      <c r="UJO2" s="854"/>
      <c r="UJP2" s="854"/>
      <c r="UJQ2" s="854"/>
      <c r="UJR2" s="854"/>
      <c r="UJS2" s="854"/>
      <c r="UJT2" s="854"/>
      <c r="UJU2" s="854"/>
      <c r="UJV2" s="854"/>
      <c r="UJW2" s="854"/>
      <c r="UJX2" s="854"/>
      <c r="UJY2" s="854"/>
      <c r="UJZ2" s="854"/>
      <c r="UKA2" s="854"/>
      <c r="UKB2" s="854"/>
      <c r="UKC2" s="854"/>
      <c r="UKD2" s="854"/>
      <c r="UKE2" s="854"/>
      <c r="UKF2" s="854"/>
      <c r="UKG2" s="854"/>
      <c r="UKH2" s="854"/>
      <c r="UKI2" s="854"/>
      <c r="UKJ2" s="854"/>
      <c r="UKK2" s="854"/>
      <c r="UKL2" s="854"/>
      <c r="UKM2" s="854"/>
      <c r="UKN2" s="854"/>
      <c r="UKO2" s="854"/>
      <c r="UKP2" s="854"/>
      <c r="UKQ2" s="854"/>
      <c r="UKR2" s="854"/>
      <c r="UKS2" s="854"/>
      <c r="UKT2" s="854"/>
      <c r="UKU2" s="854"/>
      <c r="UKV2" s="854"/>
      <c r="UKW2" s="854"/>
      <c r="UKX2" s="854"/>
      <c r="UKY2" s="854"/>
      <c r="UKZ2" s="854"/>
      <c r="ULA2" s="854"/>
      <c r="ULB2" s="854"/>
      <c r="ULC2" s="854"/>
      <c r="ULD2" s="854"/>
      <c r="ULE2" s="854"/>
      <c r="ULF2" s="854"/>
      <c r="ULG2" s="854"/>
      <c r="ULH2" s="854"/>
      <c r="ULI2" s="854"/>
      <c r="ULJ2" s="854"/>
      <c r="ULK2" s="854"/>
      <c r="ULL2" s="854"/>
      <c r="ULM2" s="854"/>
      <c r="ULN2" s="854"/>
      <c r="ULO2" s="854"/>
      <c r="ULP2" s="854"/>
      <c r="ULQ2" s="854"/>
      <c r="ULR2" s="854"/>
      <c r="ULS2" s="854"/>
      <c r="ULT2" s="854"/>
      <c r="ULU2" s="854"/>
      <c r="ULV2" s="854"/>
      <c r="ULW2" s="854"/>
      <c r="ULX2" s="854"/>
      <c r="ULY2" s="854"/>
      <c r="ULZ2" s="854"/>
      <c r="UMA2" s="854"/>
      <c r="UMB2" s="854"/>
      <c r="UMC2" s="854"/>
      <c r="UMD2" s="854"/>
      <c r="UME2" s="854"/>
      <c r="UMF2" s="854"/>
      <c r="UMG2" s="854"/>
      <c r="UMH2" s="854"/>
      <c r="UMI2" s="854"/>
      <c r="UMJ2" s="854"/>
      <c r="UMK2" s="854"/>
      <c r="UML2" s="854"/>
      <c r="UMM2" s="854"/>
      <c r="UMN2" s="854"/>
      <c r="UMO2" s="854"/>
      <c r="UMP2" s="854"/>
      <c r="UMQ2" s="854"/>
      <c r="UMR2" s="854"/>
      <c r="UMS2" s="854"/>
      <c r="UMT2" s="854"/>
      <c r="UMU2" s="854"/>
      <c r="UMV2" s="854"/>
      <c r="UMW2" s="854"/>
      <c r="UMX2" s="854"/>
      <c r="UMY2" s="854"/>
      <c r="UMZ2" s="854"/>
      <c r="UNA2" s="854"/>
      <c r="UNB2" s="854"/>
      <c r="UNC2" s="854"/>
      <c r="UND2" s="854"/>
      <c r="UNE2" s="854"/>
      <c r="UNF2" s="854"/>
      <c r="UNG2" s="854"/>
      <c r="UNH2" s="854"/>
      <c r="UNI2" s="854"/>
      <c r="UNJ2" s="854"/>
      <c r="UNK2" s="854"/>
      <c r="UNL2" s="854"/>
      <c r="UNM2" s="854"/>
      <c r="UNN2" s="854"/>
      <c r="UNO2" s="854"/>
      <c r="UNP2" s="854"/>
      <c r="UNQ2" s="854"/>
      <c r="UNR2" s="854"/>
      <c r="UNS2" s="854"/>
      <c r="UNT2" s="854"/>
      <c r="UNU2" s="854"/>
      <c r="UNV2" s="854"/>
      <c r="UNW2" s="854"/>
      <c r="UNX2" s="854"/>
      <c r="UNY2" s="854"/>
      <c r="UNZ2" s="854"/>
      <c r="UOA2" s="854"/>
      <c r="UOB2" s="854"/>
      <c r="UOC2" s="854"/>
      <c r="UOD2" s="854"/>
      <c r="UOE2" s="854"/>
      <c r="UOF2" s="854"/>
      <c r="UOG2" s="854"/>
      <c r="UOH2" s="854"/>
      <c r="UOI2" s="854"/>
      <c r="UOJ2" s="854"/>
      <c r="UOK2" s="854"/>
      <c r="UOL2" s="854"/>
      <c r="UOM2" s="854"/>
      <c r="UON2" s="854"/>
      <c r="UOO2" s="854"/>
      <c r="UOP2" s="854"/>
      <c r="UOQ2" s="854"/>
      <c r="UOR2" s="854"/>
      <c r="UOS2" s="854"/>
      <c r="UOT2" s="854"/>
      <c r="UOU2" s="854"/>
      <c r="UOV2" s="854"/>
      <c r="UOW2" s="854"/>
      <c r="UOX2" s="854"/>
      <c r="UOY2" s="854"/>
      <c r="UOZ2" s="854"/>
      <c r="UPA2" s="854"/>
      <c r="UPB2" s="854"/>
      <c r="UPC2" s="854"/>
      <c r="UPD2" s="854"/>
      <c r="UPE2" s="854"/>
      <c r="UPF2" s="854"/>
      <c r="UPG2" s="854"/>
      <c r="UPH2" s="854"/>
      <c r="UPI2" s="854"/>
      <c r="UPJ2" s="854"/>
      <c r="UPK2" s="854"/>
      <c r="UPL2" s="854"/>
      <c r="UPM2" s="854"/>
      <c r="UPN2" s="854"/>
      <c r="UPO2" s="854"/>
      <c r="UPP2" s="854"/>
      <c r="UPQ2" s="854"/>
      <c r="UPR2" s="854"/>
      <c r="UPS2" s="854"/>
      <c r="UPT2" s="854"/>
      <c r="UPU2" s="854"/>
      <c r="UPV2" s="854"/>
      <c r="UPW2" s="854"/>
      <c r="UPX2" s="854"/>
      <c r="UPY2" s="854"/>
      <c r="UPZ2" s="854"/>
      <c r="UQA2" s="854"/>
      <c r="UQB2" s="854"/>
      <c r="UQC2" s="854"/>
      <c r="UQD2" s="854"/>
      <c r="UQE2" s="854"/>
      <c r="UQF2" s="854"/>
      <c r="UQG2" s="854"/>
      <c r="UQH2" s="854"/>
      <c r="UQI2" s="854"/>
      <c r="UQJ2" s="854"/>
      <c r="UQK2" s="854"/>
      <c r="UQL2" s="854"/>
      <c r="UQM2" s="854"/>
      <c r="UQN2" s="854"/>
      <c r="UQO2" s="854"/>
      <c r="UQP2" s="854"/>
      <c r="UQQ2" s="854"/>
      <c r="UQR2" s="854"/>
      <c r="UQS2" s="854"/>
      <c r="UQT2" s="854"/>
      <c r="UQU2" s="854"/>
      <c r="UQV2" s="854"/>
      <c r="UQW2" s="854"/>
      <c r="UQX2" s="854"/>
      <c r="UQY2" s="854"/>
      <c r="UQZ2" s="854"/>
      <c r="URA2" s="854"/>
      <c r="URB2" s="854"/>
      <c r="URC2" s="854"/>
      <c r="URD2" s="854"/>
      <c r="URE2" s="854"/>
      <c r="URF2" s="854"/>
      <c r="URG2" s="854"/>
      <c r="URH2" s="854"/>
      <c r="URI2" s="854"/>
      <c r="URJ2" s="854"/>
      <c r="URK2" s="854"/>
      <c r="URL2" s="854"/>
      <c r="URM2" s="854"/>
      <c r="URN2" s="854"/>
      <c r="URO2" s="854"/>
      <c r="URP2" s="854"/>
      <c r="URQ2" s="854"/>
      <c r="URR2" s="854"/>
      <c r="URS2" s="854"/>
      <c r="URT2" s="854"/>
      <c r="URU2" s="854"/>
      <c r="URV2" s="854"/>
      <c r="URW2" s="854"/>
      <c r="URX2" s="854"/>
      <c r="URY2" s="854"/>
      <c r="URZ2" s="854"/>
      <c r="USA2" s="854"/>
      <c r="USB2" s="854"/>
      <c r="USC2" s="854"/>
      <c r="USD2" s="854"/>
      <c r="USE2" s="854"/>
      <c r="USF2" s="854"/>
      <c r="USG2" s="854"/>
      <c r="USH2" s="854"/>
      <c r="USI2" s="854"/>
      <c r="USJ2" s="854"/>
      <c r="USK2" s="854"/>
      <c r="USL2" s="854"/>
      <c r="USM2" s="854"/>
      <c r="USN2" s="854"/>
      <c r="USO2" s="854"/>
      <c r="USP2" s="854"/>
      <c r="USQ2" s="854"/>
      <c r="USR2" s="854"/>
      <c r="USS2" s="854"/>
      <c r="UST2" s="854"/>
      <c r="USU2" s="854"/>
      <c r="USV2" s="854"/>
      <c r="USW2" s="854"/>
      <c r="USX2" s="854"/>
      <c r="USY2" s="854"/>
      <c r="USZ2" s="854"/>
      <c r="UTA2" s="854"/>
      <c r="UTB2" s="854"/>
      <c r="UTC2" s="854"/>
      <c r="UTD2" s="854"/>
      <c r="UTE2" s="854"/>
      <c r="UTF2" s="854"/>
      <c r="UTG2" s="854"/>
      <c r="UTH2" s="854"/>
      <c r="UTI2" s="854"/>
      <c r="UTJ2" s="854"/>
      <c r="UTK2" s="854"/>
      <c r="UTL2" s="854"/>
      <c r="UTM2" s="854"/>
      <c r="UTN2" s="854"/>
      <c r="UTO2" s="854"/>
      <c r="UTP2" s="854"/>
      <c r="UTQ2" s="854"/>
      <c r="UTR2" s="854"/>
      <c r="UTS2" s="854"/>
      <c r="UTT2" s="854"/>
      <c r="UTU2" s="854"/>
      <c r="UTV2" s="854"/>
      <c r="UTW2" s="854"/>
      <c r="UTX2" s="854"/>
      <c r="UTY2" s="854"/>
      <c r="UTZ2" s="854"/>
      <c r="UUA2" s="854"/>
      <c r="UUB2" s="854"/>
      <c r="UUC2" s="854"/>
      <c r="UUD2" s="854"/>
      <c r="UUE2" s="854"/>
      <c r="UUF2" s="854"/>
      <c r="UUG2" s="854"/>
      <c r="UUH2" s="854"/>
      <c r="UUI2" s="854"/>
      <c r="UUJ2" s="854"/>
      <c r="UUK2" s="854"/>
      <c r="UUL2" s="854"/>
      <c r="UUM2" s="854"/>
      <c r="UUN2" s="854"/>
      <c r="UUO2" s="854"/>
      <c r="UUP2" s="854"/>
      <c r="UUQ2" s="854"/>
      <c r="UUR2" s="854"/>
      <c r="UUS2" s="854"/>
      <c r="UUT2" s="854"/>
      <c r="UUU2" s="854"/>
      <c r="UUV2" s="854"/>
      <c r="UUW2" s="854"/>
      <c r="UUX2" s="854"/>
      <c r="UUY2" s="854"/>
      <c r="UUZ2" s="854"/>
      <c r="UVA2" s="854"/>
      <c r="UVB2" s="854"/>
      <c r="UVC2" s="854"/>
      <c r="UVD2" s="854"/>
      <c r="UVE2" s="854"/>
      <c r="UVF2" s="854"/>
      <c r="UVG2" s="854"/>
      <c r="UVH2" s="854"/>
      <c r="UVI2" s="854"/>
      <c r="UVJ2" s="854"/>
      <c r="UVK2" s="854"/>
      <c r="UVL2" s="854"/>
      <c r="UVM2" s="854"/>
      <c r="UVN2" s="854"/>
      <c r="UVO2" s="854"/>
      <c r="UVP2" s="854"/>
      <c r="UVQ2" s="854"/>
      <c r="UVR2" s="854"/>
      <c r="UVS2" s="854"/>
      <c r="UVT2" s="854"/>
      <c r="UVU2" s="854"/>
      <c r="UVV2" s="854"/>
      <c r="UVW2" s="854"/>
      <c r="UVX2" s="854"/>
      <c r="UVY2" s="854"/>
      <c r="UVZ2" s="854"/>
      <c r="UWA2" s="854"/>
      <c r="UWB2" s="854"/>
      <c r="UWC2" s="854"/>
      <c r="UWD2" s="854"/>
      <c r="UWE2" s="854"/>
      <c r="UWF2" s="854"/>
      <c r="UWG2" s="854"/>
      <c r="UWH2" s="854"/>
      <c r="UWI2" s="854"/>
      <c r="UWJ2" s="854"/>
      <c r="UWK2" s="854"/>
      <c r="UWL2" s="854"/>
      <c r="UWM2" s="854"/>
      <c r="UWN2" s="854"/>
      <c r="UWO2" s="854"/>
      <c r="UWP2" s="854"/>
      <c r="UWQ2" s="854"/>
      <c r="UWR2" s="854"/>
      <c r="UWS2" s="854"/>
      <c r="UWT2" s="854"/>
      <c r="UWU2" s="854"/>
      <c r="UWV2" s="854"/>
      <c r="UWW2" s="854"/>
      <c r="UWX2" s="854"/>
      <c r="UWY2" s="854"/>
      <c r="UWZ2" s="854"/>
      <c r="UXA2" s="854"/>
      <c r="UXB2" s="854"/>
      <c r="UXC2" s="854"/>
      <c r="UXD2" s="854"/>
      <c r="UXE2" s="854"/>
      <c r="UXF2" s="854"/>
      <c r="UXG2" s="854"/>
      <c r="UXH2" s="854"/>
      <c r="UXI2" s="854"/>
      <c r="UXJ2" s="854"/>
      <c r="UXK2" s="854"/>
      <c r="UXL2" s="854"/>
      <c r="UXM2" s="854"/>
      <c r="UXN2" s="854"/>
      <c r="UXO2" s="854"/>
      <c r="UXP2" s="854"/>
      <c r="UXQ2" s="854"/>
      <c r="UXR2" s="854"/>
      <c r="UXS2" s="854"/>
      <c r="UXT2" s="854"/>
      <c r="UXU2" s="854"/>
      <c r="UXV2" s="854"/>
      <c r="UXW2" s="854"/>
      <c r="UXX2" s="854"/>
      <c r="UXY2" s="854"/>
      <c r="UXZ2" s="854"/>
      <c r="UYA2" s="854"/>
      <c r="UYB2" s="854"/>
      <c r="UYC2" s="854"/>
      <c r="UYD2" s="854"/>
      <c r="UYE2" s="854"/>
      <c r="UYF2" s="854"/>
      <c r="UYG2" s="854"/>
      <c r="UYH2" s="854"/>
      <c r="UYI2" s="854"/>
      <c r="UYJ2" s="854"/>
      <c r="UYK2" s="854"/>
      <c r="UYL2" s="854"/>
      <c r="UYM2" s="854"/>
      <c r="UYN2" s="854"/>
      <c r="UYO2" s="854"/>
      <c r="UYP2" s="854"/>
      <c r="UYQ2" s="854"/>
      <c r="UYR2" s="854"/>
      <c r="UYS2" s="854"/>
      <c r="UYT2" s="854"/>
      <c r="UYU2" s="854"/>
      <c r="UYV2" s="854"/>
      <c r="UYW2" s="854"/>
      <c r="UYX2" s="854"/>
      <c r="UYY2" s="854"/>
      <c r="UYZ2" s="854"/>
      <c r="UZA2" s="854"/>
      <c r="UZB2" s="854"/>
      <c r="UZC2" s="854"/>
      <c r="UZD2" s="854"/>
      <c r="UZE2" s="854"/>
      <c r="UZF2" s="854"/>
      <c r="UZG2" s="854"/>
      <c r="UZH2" s="854"/>
      <c r="UZI2" s="854"/>
      <c r="UZJ2" s="854"/>
      <c r="UZK2" s="854"/>
      <c r="UZL2" s="854"/>
      <c r="UZM2" s="854"/>
      <c r="UZN2" s="854"/>
      <c r="UZO2" s="854"/>
      <c r="UZP2" s="854"/>
      <c r="UZQ2" s="854"/>
      <c r="UZR2" s="854"/>
      <c r="UZS2" s="854"/>
      <c r="UZT2" s="854"/>
      <c r="UZU2" s="854"/>
      <c r="UZV2" s="854"/>
      <c r="UZW2" s="854"/>
      <c r="UZX2" s="854"/>
      <c r="UZY2" s="854"/>
      <c r="UZZ2" s="854"/>
      <c r="VAA2" s="854"/>
      <c r="VAB2" s="854"/>
      <c r="VAC2" s="854"/>
      <c r="VAD2" s="854"/>
      <c r="VAE2" s="854"/>
      <c r="VAF2" s="854"/>
      <c r="VAG2" s="854"/>
      <c r="VAH2" s="854"/>
      <c r="VAI2" s="854"/>
      <c r="VAJ2" s="854"/>
      <c r="VAK2" s="854"/>
      <c r="VAL2" s="854"/>
      <c r="VAM2" s="854"/>
      <c r="VAN2" s="854"/>
      <c r="VAO2" s="854"/>
      <c r="VAP2" s="854"/>
      <c r="VAQ2" s="854"/>
      <c r="VAR2" s="854"/>
      <c r="VAS2" s="854"/>
      <c r="VAT2" s="854"/>
      <c r="VAU2" s="854"/>
      <c r="VAV2" s="854"/>
      <c r="VAW2" s="854"/>
      <c r="VAX2" s="854"/>
      <c r="VAY2" s="854"/>
      <c r="VAZ2" s="854"/>
      <c r="VBA2" s="854"/>
      <c r="VBB2" s="854"/>
      <c r="VBC2" s="854"/>
      <c r="VBD2" s="854"/>
      <c r="VBE2" s="854"/>
      <c r="VBF2" s="854"/>
      <c r="VBG2" s="854"/>
      <c r="VBH2" s="854"/>
      <c r="VBI2" s="854"/>
      <c r="VBJ2" s="854"/>
      <c r="VBK2" s="854"/>
      <c r="VBL2" s="854"/>
      <c r="VBM2" s="854"/>
      <c r="VBN2" s="854"/>
      <c r="VBO2" s="854"/>
      <c r="VBP2" s="854"/>
      <c r="VBQ2" s="854"/>
      <c r="VBR2" s="854"/>
      <c r="VBS2" s="854"/>
      <c r="VBT2" s="854"/>
      <c r="VBU2" s="854"/>
      <c r="VBV2" s="854"/>
      <c r="VBW2" s="854"/>
      <c r="VBX2" s="854"/>
      <c r="VBY2" s="854"/>
      <c r="VBZ2" s="854"/>
      <c r="VCA2" s="854"/>
      <c r="VCB2" s="854"/>
      <c r="VCC2" s="854"/>
      <c r="VCD2" s="854"/>
      <c r="VCE2" s="854"/>
      <c r="VCF2" s="854"/>
      <c r="VCG2" s="854"/>
      <c r="VCH2" s="854"/>
      <c r="VCI2" s="854"/>
      <c r="VCJ2" s="854"/>
      <c r="VCK2" s="854"/>
      <c r="VCL2" s="854"/>
      <c r="VCM2" s="854"/>
      <c r="VCN2" s="854"/>
      <c r="VCO2" s="854"/>
      <c r="VCP2" s="854"/>
      <c r="VCQ2" s="854"/>
      <c r="VCR2" s="854"/>
      <c r="VCS2" s="854"/>
      <c r="VCT2" s="854"/>
      <c r="VCU2" s="854"/>
      <c r="VCV2" s="854"/>
      <c r="VCW2" s="854"/>
      <c r="VCX2" s="854"/>
      <c r="VCY2" s="854"/>
      <c r="VCZ2" s="854"/>
      <c r="VDA2" s="854"/>
      <c r="VDB2" s="854"/>
      <c r="VDC2" s="854"/>
      <c r="VDD2" s="854"/>
      <c r="VDE2" s="854"/>
      <c r="VDF2" s="854"/>
      <c r="VDG2" s="854"/>
      <c r="VDH2" s="854"/>
      <c r="VDI2" s="854"/>
      <c r="VDJ2" s="854"/>
      <c r="VDK2" s="854"/>
      <c r="VDL2" s="854"/>
      <c r="VDM2" s="854"/>
      <c r="VDN2" s="854"/>
      <c r="VDO2" s="854"/>
      <c r="VDP2" s="854"/>
      <c r="VDQ2" s="854"/>
      <c r="VDR2" s="854"/>
      <c r="VDS2" s="854"/>
      <c r="VDT2" s="854"/>
      <c r="VDU2" s="854"/>
      <c r="VDV2" s="854"/>
      <c r="VDW2" s="854"/>
      <c r="VDX2" s="854"/>
      <c r="VDY2" s="854"/>
      <c r="VDZ2" s="854"/>
      <c r="VEA2" s="854"/>
      <c r="VEB2" s="854"/>
      <c r="VEC2" s="854"/>
      <c r="VED2" s="854"/>
      <c r="VEE2" s="854"/>
      <c r="VEF2" s="854"/>
      <c r="VEG2" s="854"/>
      <c r="VEH2" s="854"/>
      <c r="VEI2" s="854"/>
      <c r="VEJ2" s="854"/>
      <c r="VEK2" s="854"/>
      <c r="VEL2" s="854"/>
      <c r="VEM2" s="854"/>
      <c r="VEN2" s="854"/>
      <c r="VEO2" s="854"/>
      <c r="VEP2" s="854"/>
      <c r="VEQ2" s="854"/>
      <c r="VER2" s="854"/>
      <c r="VES2" s="854"/>
      <c r="VET2" s="854"/>
      <c r="VEU2" s="854"/>
      <c r="VEV2" s="854"/>
      <c r="VEW2" s="854"/>
      <c r="VEX2" s="854"/>
      <c r="VEY2" s="854"/>
      <c r="VEZ2" s="854"/>
      <c r="VFA2" s="854"/>
      <c r="VFB2" s="854"/>
      <c r="VFC2" s="854"/>
      <c r="VFD2" s="854"/>
      <c r="VFE2" s="854"/>
      <c r="VFF2" s="854"/>
      <c r="VFG2" s="854"/>
      <c r="VFH2" s="854"/>
      <c r="VFI2" s="854"/>
      <c r="VFJ2" s="854"/>
      <c r="VFK2" s="854"/>
      <c r="VFL2" s="854"/>
      <c r="VFM2" s="854"/>
      <c r="VFN2" s="854"/>
      <c r="VFO2" s="854"/>
      <c r="VFP2" s="854"/>
      <c r="VFQ2" s="854"/>
      <c r="VFR2" s="854"/>
      <c r="VFS2" s="854"/>
      <c r="VFT2" s="854"/>
      <c r="VFU2" s="854"/>
      <c r="VFV2" s="854"/>
      <c r="VFW2" s="854"/>
      <c r="VFX2" s="854"/>
      <c r="VFY2" s="854"/>
      <c r="VFZ2" s="854"/>
      <c r="VGA2" s="854"/>
      <c r="VGB2" s="854"/>
      <c r="VGC2" s="854"/>
      <c r="VGD2" s="854"/>
      <c r="VGE2" s="854"/>
      <c r="VGF2" s="854"/>
      <c r="VGG2" s="854"/>
      <c r="VGH2" s="854"/>
      <c r="VGI2" s="854"/>
      <c r="VGJ2" s="854"/>
      <c r="VGK2" s="854"/>
      <c r="VGL2" s="854"/>
      <c r="VGM2" s="854"/>
      <c r="VGN2" s="854"/>
      <c r="VGO2" s="854"/>
      <c r="VGP2" s="854"/>
      <c r="VGQ2" s="854"/>
      <c r="VGR2" s="854"/>
      <c r="VGS2" s="854"/>
      <c r="VGT2" s="854"/>
      <c r="VGU2" s="854"/>
      <c r="VGV2" s="854"/>
      <c r="VGW2" s="854"/>
      <c r="VGX2" s="854"/>
      <c r="VGY2" s="854"/>
      <c r="VGZ2" s="854"/>
      <c r="VHA2" s="854"/>
      <c r="VHB2" s="854"/>
      <c r="VHC2" s="854"/>
      <c r="VHD2" s="854"/>
      <c r="VHE2" s="854"/>
      <c r="VHF2" s="854"/>
      <c r="VHG2" s="854"/>
      <c r="VHH2" s="854"/>
      <c r="VHI2" s="854"/>
      <c r="VHJ2" s="854"/>
      <c r="VHK2" s="854"/>
      <c r="VHL2" s="854"/>
      <c r="VHM2" s="854"/>
      <c r="VHN2" s="854"/>
      <c r="VHO2" s="854"/>
      <c r="VHP2" s="854"/>
      <c r="VHQ2" s="854"/>
      <c r="VHR2" s="854"/>
      <c r="VHS2" s="854"/>
      <c r="VHT2" s="854"/>
      <c r="VHU2" s="854"/>
      <c r="VHV2" s="854"/>
      <c r="VHW2" s="854"/>
      <c r="VHX2" s="854"/>
      <c r="VHY2" s="854"/>
      <c r="VHZ2" s="854"/>
      <c r="VIA2" s="854"/>
      <c r="VIB2" s="854"/>
      <c r="VIC2" s="854"/>
      <c r="VID2" s="854"/>
      <c r="VIE2" s="854"/>
      <c r="VIF2" s="854"/>
      <c r="VIG2" s="854"/>
      <c r="VIH2" s="854"/>
      <c r="VII2" s="854"/>
      <c r="VIJ2" s="854"/>
      <c r="VIK2" s="854"/>
      <c r="VIL2" s="854"/>
      <c r="VIM2" s="854"/>
      <c r="VIN2" s="854"/>
      <c r="VIO2" s="854"/>
      <c r="VIP2" s="854"/>
      <c r="VIQ2" s="854"/>
      <c r="VIR2" s="854"/>
      <c r="VIS2" s="854"/>
      <c r="VIT2" s="854"/>
      <c r="VIU2" s="854"/>
      <c r="VIV2" s="854"/>
      <c r="VIW2" s="854"/>
      <c r="VIX2" s="854"/>
      <c r="VIY2" s="854"/>
      <c r="VIZ2" s="854"/>
      <c r="VJA2" s="854"/>
      <c r="VJB2" s="854"/>
      <c r="VJC2" s="854"/>
      <c r="VJD2" s="854"/>
      <c r="VJE2" s="854"/>
      <c r="VJF2" s="854"/>
      <c r="VJG2" s="854"/>
      <c r="VJH2" s="854"/>
      <c r="VJI2" s="854"/>
      <c r="VJJ2" s="854"/>
      <c r="VJK2" s="854"/>
      <c r="VJL2" s="854"/>
      <c r="VJM2" s="854"/>
      <c r="VJN2" s="854"/>
      <c r="VJO2" s="854"/>
      <c r="VJP2" s="854"/>
      <c r="VJQ2" s="854"/>
      <c r="VJR2" s="854"/>
      <c r="VJS2" s="854"/>
      <c r="VJT2" s="854"/>
      <c r="VJU2" s="854"/>
      <c r="VJV2" s="854"/>
      <c r="VJW2" s="854"/>
      <c r="VJX2" s="854"/>
      <c r="VJY2" s="854"/>
      <c r="VJZ2" s="854"/>
      <c r="VKA2" s="854"/>
      <c r="VKB2" s="854"/>
      <c r="VKC2" s="854"/>
      <c r="VKD2" s="854"/>
      <c r="VKE2" s="854"/>
      <c r="VKF2" s="854"/>
      <c r="VKG2" s="854"/>
      <c r="VKH2" s="854"/>
      <c r="VKI2" s="854"/>
      <c r="VKJ2" s="854"/>
      <c r="VKK2" s="854"/>
      <c r="VKL2" s="854"/>
      <c r="VKM2" s="854"/>
      <c r="VKN2" s="854"/>
      <c r="VKO2" s="854"/>
      <c r="VKP2" s="854"/>
      <c r="VKQ2" s="854"/>
      <c r="VKR2" s="854"/>
      <c r="VKS2" s="854"/>
      <c r="VKT2" s="854"/>
      <c r="VKU2" s="854"/>
      <c r="VKV2" s="854"/>
      <c r="VKW2" s="854"/>
      <c r="VKX2" s="854"/>
      <c r="VKY2" s="854"/>
      <c r="VKZ2" s="854"/>
      <c r="VLA2" s="854"/>
      <c r="VLB2" s="854"/>
      <c r="VLC2" s="854"/>
      <c r="VLD2" s="854"/>
      <c r="VLE2" s="854"/>
      <c r="VLF2" s="854"/>
      <c r="VLG2" s="854"/>
      <c r="VLH2" s="854"/>
      <c r="VLI2" s="854"/>
      <c r="VLJ2" s="854"/>
      <c r="VLK2" s="854"/>
      <c r="VLL2" s="854"/>
      <c r="VLM2" s="854"/>
      <c r="VLN2" s="854"/>
      <c r="VLO2" s="854"/>
      <c r="VLP2" s="854"/>
      <c r="VLQ2" s="854"/>
      <c r="VLR2" s="854"/>
      <c r="VLS2" s="854"/>
      <c r="VLT2" s="854"/>
      <c r="VLU2" s="854"/>
      <c r="VLV2" s="854"/>
      <c r="VLW2" s="854"/>
      <c r="VLX2" s="854"/>
      <c r="VLY2" s="854"/>
      <c r="VLZ2" s="854"/>
      <c r="VMA2" s="854"/>
      <c r="VMB2" s="854"/>
      <c r="VMC2" s="854"/>
      <c r="VMD2" s="854"/>
      <c r="VME2" s="854"/>
      <c r="VMF2" s="854"/>
      <c r="VMG2" s="854"/>
      <c r="VMH2" s="854"/>
      <c r="VMI2" s="854"/>
      <c r="VMJ2" s="854"/>
      <c r="VMK2" s="854"/>
      <c r="VML2" s="854"/>
      <c r="VMM2" s="854"/>
      <c r="VMN2" s="854"/>
      <c r="VMO2" s="854"/>
      <c r="VMP2" s="854"/>
      <c r="VMQ2" s="854"/>
      <c r="VMR2" s="854"/>
      <c r="VMS2" s="854"/>
      <c r="VMT2" s="854"/>
      <c r="VMU2" s="854"/>
      <c r="VMV2" s="854"/>
      <c r="VMW2" s="854"/>
      <c r="VMX2" s="854"/>
      <c r="VMY2" s="854"/>
      <c r="VMZ2" s="854"/>
      <c r="VNA2" s="854"/>
      <c r="VNB2" s="854"/>
      <c r="VNC2" s="854"/>
      <c r="VND2" s="854"/>
      <c r="VNE2" s="854"/>
      <c r="VNF2" s="854"/>
      <c r="VNG2" s="854"/>
      <c r="VNH2" s="854"/>
      <c r="VNI2" s="854"/>
      <c r="VNJ2" s="854"/>
      <c r="VNK2" s="854"/>
      <c r="VNL2" s="854"/>
      <c r="VNM2" s="854"/>
      <c r="VNN2" s="854"/>
      <c r="VNO2" s="854"/>
      <c r="VNP2" s="854"/>
      <c r="VNQ2" s="854"/>
      <c r="VNR2" s="854"/>
      <c r="VNS2" s="854"/>
      <c r="VNT2" s="854"/>
      <c r="VNU2" s="854"/>
      <c r="VNV2" s="854"/>
      <c r="VNW2" s="854"/>
      <c r="VNX2" s="854"/>
      <c r="VNY2" s="854"/>
      <c r="VNZ2" s="854"/>
      <c r="VOA2" s="854"/>
      <c r="VOB2" s="854"/>
      <c r="VOC2" s="854"/>
      <c r="VOD2" s="854"/>
      <c r="VOE2" s="854"/>
      <c r="VOF2" s="854"/>
      <c r="VOG2" s="854"/>
      <c r="VOH2" s="854"/>
      <c r="VOI2" s="854"/>
      <c r="VOJ2" s="854"/>
      <c r="VOK2" s="854"/>
      <c r="VOL2" s="854"/>
      <c r="VOM2" s="854"/>
      <c r="VON2" s="854"/>
      <c r="VOO2" s="854"/>
      <c r="VOP2" s="854"/>
      <c r="VOQ2" s="854"/>
      <c r="VOR2" s="854"/>
      <c r="VOS2" s="854"/>
      <c r="VOT2" s="854"/>
      <c r="VOU2" s="854"/>
      <c r="VOV2" s="854"/>
      <c r="VOW2" s="854"/>
      <c r="VOX2" s="854"/>
      <c r="VOY2" s="854"/>
      <c r="VOZ2" s="854"/>
      <c r="VPA2" s="854"/>
      <c r="VPB2" s="854"/>
      <c r="VPC2" s="854"/>
      <c r="VPD2" s="854"/>
      <c r="VPE2" s="854"/>
      <c r="VPF2" s="854"/>
      <c r="VPG2" s="854"/>
      <c r="VPH2" s="854"/>
      <c r="VPI2" s="854"/>
      <c r="VPJ2" s="854"/>
      <c r="VPK2" s="854"/>
      <c r="VPL2" s="854"/>
      <c r="VPM2" s="854"/>
      <c r="VPN2" s="854"/>
      <c r="VPO2" s="854"/>
      <c r="VPP2" s="854"/>
      <c r="VPQ2" s="854"/>
      <c r="VPR2" s="854"/>
      <c r="VPS2" s="854"/>
      <c r="VPT2" s="854"/>
      <c r="VPU2" s="854"/>
      <c r="VPV2" s="854"/>
      <c r="VPW2" s="854"/>
      <c r="VPX2" s="854"/>
      <c r="VPY2" s="854"/>
      <c r="VPZ2" s="854"/>
      <c r="VQA2" s="854"/>
      <c r="VQB2" s="854"/>
      <c r="VQC2" s="854"/>
      <c r="VQD2" s="854"/>
      <c r="VQE2" s="854"/>
      <c r="VQF2" s="854"/>
      <c r="VQG2" s="854"/>
      <c r="VQH2" s="854"/>
      <c r="VQI2" s="854"/>
      <c r="VQJ2" s="854"/>
      <c r="VQK2" s="854"/>
      <c r="VQL2" s="854"/>
      <c r="VQM2" s="854"/>
      <c r="VQN2" s="854"/>
      <c r="VQO2" s="854"/>
      <c r="VQP2" s="854"/>
      <c r="VQQ2" s="854"/>
      <c r="VQR2" s="854"/>
      <c r="VQS2" s="854"/>
      <c r="VQT2" s="854"/>
      <c r="VQU2" s="854"/>
      <c r="VQV2" s="854"/>
      <c r="VQW2" s="854"/>
      <c r="VQX2" s="854"/>
      <c r="VQY2" s="854"/>
      <c r="VQZ2" s="854"/>
      <c r="VRA2" s="854"/>
      <c r="VRB2" s="854"/>
      <c r="VRC2" s="854"/>
      <c r="VRD2" s="854"/>
      <c r="VRE2" s="854"/>
      <c r="VRF2" s="854"/>
      <c r="VRG2" s="854"/>
      <c r="VRH2" s="854"/>
      <c r="VRI2" s="854"/>
      <c r="VRJ2" s="854"/>
      <c r="VRK2" s="854"/>
      <c r="VRL2" s="854"/>
      <c r="VRM2" s="854"/>
      <c r="VRN2" s="854"/>
      <c r="VRO2" s="854"/>
      <c r="VRP2" s="854"/>
      <c r="VRQ2" s="854"/>
      <c r="VRR2" s="854"/>
      <c r="VRS2" s="854"/>
      <c r="VRT2" s="854"/>
      <c r="VRU2" s="854"/>
      <c r="VRV2" s="854"/>
      <c r="VRW2" s="854"/>
      <c r="VRX2" s="854"/>
      <c r="VRY2" s="854"/>
      <c r="VRZ2" s="854"/>
      <c r="VSA2" s="854"/>
      <c r="VSB2" s="854"/>
      <c r="VSC2" s="854"/>
      <c r="VSD2" s="854"/>
      <c r="VSE2" s="854"/>
      <c r="VSF2" s="854"/>
      <c r="VSG2" s="854"/>
      <c r="VSH2" s="854"/>
      <c r="VSI2" s="854"/>
      <c r="VSJ2" s="854"/>
      <c r="VSK2" s="854"/>
      <c r="VSL2" s="854"/>
      <c r="VSM2" s="854"/>
      <c r="VSN2" s="854"/>
      <c r="VSO2" s="854"/>
      <c r="VSP2" s="854"/>
      <c r="VSQ2" s="854"/>
      <c r="VSR2" s="854"/>
      <c r="VSS2" s="854"/>
      <c r="VST2" s="854"/>
      <c r="VSU2" s="854"/>
      <c r="VSV2" s="854"/>
      <c r="VSW2" s="854"/>
      <c r="VSX2" s="854"/>
      <c r="VSY2" s="854"/>
      <c r="VSZ2" s="854"/>
      <c r="VTA2" s="854"/>
      <c r="VTB2" s="854"/>
      <c r="VTC2" s="854"/>
      <c r="VTD2" s="854"/>
      <c r="VTE2" s="854"/>
      <c r="VTF2" s="854"/>
      <c r="VTG2" s="854"/>
      <c r="VTH2" s="854"/>
      <c r="VTI2" s="854"/>
      <c r="VTJ2" s="854"/>
      <c r="VTK2" s="854"/>
      <c r="VTL2" s="854"/>
      <c r="VTM2" s="854"/>
      <c r="VTN2" s="854"/>
      <c r="VTO2" s="854"/>
      <c r="VTP2" s="854"/>
      <c r="VTQ2" s="854"/>
      <c r="VTR2" s="854"/>
      <c r="VTS2" s="854"/>
      <c r="VTT2" s="854"/>
      <c r="VTU2" s="854"/>
      <c r="VTV2" s="854"/>
      <c r="VTW2" s="854"/>
      <c r="VTX2" s="854"/>
      <c r="VTY2" s="854"/>
      <c r="VTZ2" s="854"/>
      <c r="VUA2" s="854"/>
      <c r="VUB2" s="854"/>
      <c r="VUC2" s="854"/>
      <c r="VUD2" s="854"/>
      <c r="VUE2" s="854"/>
      <c r="VUF2" s="854"/>
      <c r="VUG2" s="854"/>
      <c r="VUH2" s="854"/>
      <c r="VUI2" s="854"/>
      <c r="VUJ2" s="854"/>
      <c r="VUK2" s="854"/>
      <c r="VUL2" s="854"/>
      <c r="VUM2" s="854"/>
      <c r="VUN2" s="854"/>
      <c r="VUO2" s="854"/>
      <c r="VUP2" s="854"/>
      <c r="VUQ2" s="854"/>
      <c r="VUR2" s="854"/>
      <c r="VUS2" s="854"/>
      <c r="VUT2" s="854"/>
      <c r="VUU2" s="854"/>
      <c r="VUV2" s="854"/>
      <c r="VUW2" s="854"/>
      <c r="VUX2" s="854"/>
      <c r="VUY2" s="854"/>
      <c r="VUZ2" s="854"/>
      <c r="VVA2" s="854"/>
      <c r="VVB2" s="854"/>
      <c r="VVC2" s="854"/>
      <c r="VVD2" s="854"/>
      <c r="VVE2" s="854"/>
      <c r="VVF2" s="854"/>
      <c r="VVG2" s="854"/>
      <c r="VVH2" s="854"/>
      <c r="VVI2" s="854"/>
      <c r="VVJ2" s="854"/>
      <c r="VVK2" s="854"/>
      <c r="VVL2" s="854"/>
      <c r="VVM2" s="854"/>
      <c r="VVN2" s="854"/>
      <c r="VVO2" s="854"/>
      <c r="VVP2" s="854"/>
      <c r="VVQ2" s="854"/>
      <c r="VVR2" s="854"/>
      <c r="VVS2" s="854"/>
      <c r="VVT2" s="854"/>
      <c r="VVU2" s="854"/>
      <c r="VVV2" s="854"/>
      <c r="VVW2" s="854"/>
      <c r="VVX2" s="854"/>
      <c r="VVY2" s="854"/>
      <c r="VVZ2" s="854"/>
      <c r="VWA2" s="854"/>
      <c r="VWB2" s="854"/>
      <c r="VWC2" s="854"/>
      <c r="VWD2" s="854"/>
      <c r="VWE2" s="854"/>
      <c r="VWF2" s="854"/>
      <c r="VWG2" s="854"/>
      <c r="VWH2" s="854"/>
      <c r="VWI2" s="854"/>
      <c r="VWJ2" s="854"/>
      <c r="VWK2" s="854"/>
      <c r="VWL2" s="854"/>
      <c r="VWM2" s="854"/>
      <c r="VWN2" s="854"/>
      <c r="VWO2" s="854"/>
      <c r="VWP2" s="854"/>
      <c r="VWQ2" s="854"/>
      <c r="VWR2" s="854"/>
      <c r="VWS2" s="854"/>
      <c r="VWT2" s="854"/>
      <c r="VWU2" s="854"/>
      <c r="VWV2" s="854"/>
      <c r="VWW2" s="854"/>
      <c r="VWX2" s="854"/>
      <c r="VWY2" s="854"/>
      <c r="VWZ2" s="854"/>
      <c r="VXA2" s="854"/>
      <c r="VXB2" s="854"/>
      <c r="VXC2" s="854"/>
      <c r="VXD2" s="854"/>
      <c r="VXE2" s="854"/>
      <c r="VXF2" s="854"/>
      <c r="VXG2" s="854"/>
      <c r="VXH2" s="854"/>
      <c r="VXI2" s="854"/>
      <c r="VXJ2" s="854"/>
      <c r="VXK2" s="854"/>
      <c r="VXL2" s="854"/>
      <c r="VXM2" s="854"/>
      <c r="VXN2" s="854"/>
      <c r="VXO2" s="854"/>
      <c r="VXP2" s="854"/>
      <c r="VXQ2" s="854"/>
      <c r="VXR2" s="854"/>
      <c r="VXS2" s="854"/>
      <c r="VXT2" s="854"/>
      <c r="VXU2" s="854"/>
      <c r="VXV2" s="854"/>
      <c r="VXW2" s="854"/>
      <c r="VXX2" s="854"/>
      <c r="VXY2" s="854"/>
      <c r="VXZ2" s="854"/>
      <c r="VYA2" s="854"/>
      <c r="VYB2" s="854"/>
      <c r="VYC2" s="854"/>
      <c r="VYD2" s="854"/>
      <c r="VYE2" s="854"/>
      <c r="VYF2" s="854"/>
      <c r="VYG2" s="854"/>
      <c r="VYH2" s="854"/>
      <c r="VYI2" s="854"/>
      <c r="VYJ2" s="854"/>
      <c r="VYK2" s="854"/>
      <c r="VYL2" s="854"/>
      <c r="VYM2" s="854"/>
      <c r="VYN2" s="854"/>
      <c r="VYO2" s="854"/>
      <c r="VYP2" s="854"/>
      <c r="VYQ2" s="854"/>
      <c r="VYR2" s="854"/>
      <c r="VYS2" s="854"/>
      <c r="VYT2" s="854"/>
      <c r="VYU2" s="854"/>
      <c r="VYV2" s="854"/>
      <c r="VYW2" s="854"/>
      <c r="VYX2" s="854"/>
      <c r="VYY2" s="854"/>
      <c r="VYZ2" s="854"/>
      <c r="VZA2" s="854"/>
      <c r="VZB2" s="854"/>
      <c r="VZC2" s="854"/>
      <c r="VZD2" s="854"/>
      <c r="VZE2" s="854"/>
      <c r="VZF2" s="854"/>
      <c r="VZG2" s="854"/>
      <c r="VZH2" s="854"/>
      <c r="VZI2" s="854"/>
      <c r="VZJ2" s="854"/>
      <c r="VZK2" s="854"/>
      <c r="VZL2" s="854"/>
      <c r="VZM2" s="854"/>
      <c r="VZN2" s="854"/>
      <c r="VZO2" s="854"/>
      <c r="VZP2" s="854"/>
      <c r="VZQ2" s="854"/>
      <c r="VZR2" s="854"/>
      <c r="VZS2" s="854"/>
      <c r="VZT2" s="854"/>
      <c r="VZU2" s="854"/>
      <c r="VZV2" s="854"/>
      <c r="VZW2" s="854"/>
      <c r="VZX2" s="854"/>
      <c r="VZY2" s="854"/>
      <c r="VZZ2" s="854"/>
      <c r="WAA2" s="854"/>
      <c r="WAB2" s="854"/>
      <c r="WAC2" s="854"/>
      <c r="WAD2" s="854"/>
      <c r="WAE2" s="854"/>
      <c r="WAF2" s="854"/>
      <c r="WAG2" s="854"/>
      <c r="WAH2" s="854"/>
      <c r="WAI2" s="854"/>
      <c r="WAJ2" s="854"/>
      <c r="WAK2" s="854"/>
      <c r="WAL2" s="854"/>
      <c r="WAM2" s="854"/>
      <c r="WAN2" s="854"/>
      <c r="WAO2" s="854"/>
      <c r="WAP2" s="854"/>
      <c r="WAQ2" s="854"/>
      <c r="WAR2" s="854"/>
      <c r="WAS2" s="854"/>
      <c r="WAT2" s="854"/>
      <c r="WAU2" s="854"/>
      <c r="WAV2" s="854"/>
      <c r="WAW2" s="854"/>
      <c r="WAX2" s="854"/>
      <c r="WAY2" s="854"/>
      <c r="WAZ2" s="854"/>
      <c r="WBA2" s="854"/>
      <c r="WBB2" s="854"/>
      <c r="WBC2" s="854"/>
      <c r="WBD2" s="854"/>
      <c r="WBE2" s="854"/>
      <c r="WBF2" s="854"/>
      <c r="WBG2" s="854"/>
      <c r="WBH2" s="854"/>
      <c r="WBI2" s="854"/>
      <c r="WBJ2" s="854"/>
      <c r="WBK2" s="854"/>
      <c r="WBL2" s="854"/>
      <c r="WBM2" s="854"/>
      <c r="WBN2" s="854"/>
      <c r="WBO2" s="854"/>
      <c r="WBP2" s="854"/>
      <c r="WBQ2" s="854"/>
      <c r="WBR2" s="854"/>
      <c r="WBS2" s="854"/>
      <c r="WBT2" s="854"/>
      <c r="WBU2" s="854"/>
      <c r="WBV2" s="854"/>
      <c r="WBW2" s="854"/>
      <c r="WBX2" s="854"/>
      <c r="WBY2" s="854"/>
      <c r="WBZ2" s="854"/>
      <c r="WCA2" s="854"/>
      <c r="WCB2" s="854"/>
      <c r="WCC2" s="854"/>
      <c r="WCD2" s="854"/>
      <c r="WCE2" s="854"/>
      <c r="WCF2" s="854"/>
      <c r="WCG2" s="854"/>
      <c r="WCH2" s="854"/>
      <c r="WCI2" s="854"/>
      <c r="WCJ2" s="854"/>
      <c r="WCK2" s="854"/>
      <c r="WCL2" s="854"/>
      <c r="WCM2" s="854"/>
      <c r="WCN2" s="854"/>
      <c r="WCO2" s="854"/>
      <c r="WCP2" s="854"/>
      <c r="WCQ2" s="854"/>
      <c r="WCR2" s="854"/>
      <c r="WCS2" s="854"/>
      <c r="WCT2" s="854"/>
      <c r="WCU2" s="854"/>
      <c r="WCV2" s="854"/>
      <c r="WCW2" s="854"/>
      <c r="WCX2" s="854"/>
      <c r="WCY2" s="854"/>
      <c r="WCZ2" s="854"/>
      <c r="WDA2" s="854"/>
      <c r="WDB2" s="854"/>
      <c r="WDC2" s="854"/>
      <c r="WDD2" s="854"/>
      <c r="WDE2" s="854"/>
      <c r="WDF2" s="854"/>
      <c r="WDG2" s="854"/>
      <c r="WDH2" s="854"/>
      <c r="WDI2" s="854"/>
      <c r="WDJ2" s="854"/>
      <c r="WDK2" s="854"/>
      <c r="WDL2" s="854"/>
      <c r="WDM2" s="854"/>
      <c r="WDN2" s="854"/>
      <c r="WDO2" s="854"/>
      <c r="WDP2" s="854"/>
      <c r="WDQ2" s="854"/>
      <c r="WDR2" s="854"/>
      <c r="WDS2" s="854"/>
      <c r="WDT2" s="854"/>
      <c r="WDU2" s="854"/>
      <c r="WDV2" s="854"/>
      <c r="WDW2" s="854"/>
      <c r="WDX2" s="854"/>
      <c r="WDY2" s="854"/>
      <c r="WDZ2" s="854"/>
      <c r="WEA2" s="854"/>
      <c r="WEB2" s="854"/>
      <c r="WEC2" s="854"/>
      <c r="WED2" s="854"/>
      <c r="WEE2" s="854"/>
      <c r="WEF2" s="854"/>
      <c r="WEG2" s="854"/>
      <c r="WEH2" s="854"/>
      <c r="WEI2" s="854"/>
      <c r="WEJ2" s="854"/>
      <c r="WEK2" s="854"/>
      <c r="WEL2" s="854"/>
      <c r="WEM2" s="854"/>
      <c r="WEN2" s="854"/>
      <c r="WEO2" s="854"/>
      <c r="WEP2" s="854"/>
      <c r="WEQ2" s="854"/>
      <c r="WER2" s="854"/>
      <c r="WES2" s="854"/>
      <c r="WET2" s="854"/>
      <c r="WEU2" s="854"/>
      <c r="WEV2" s="854"/>
      <c r="WEW2" s="854"/>
      <c r="WEX2" s="854"/>
      <c r="WEY2" s="854"/>
      <c r="WEZ2" s="854"/>
      <c r="WFA2" s="854"/>
      <c r="WFB2" s="854"/>
      <c r="WFC2" s="854"/>
      <c r="WFD2" s="854"/>
      <c r="WFE2" s="854"/>
      <c r="WFF2" s="854"/>
      <c r="WFG2" s="854"/>
      <c r="WFH2" s="854"/>
      <c r="WFI2" s="854"/>
      <c r="WFJ2" s="854"/>
      <c r="WFK2" s="854"/>
      <c r="WFL2" s="854"/>
      <c r="WFM2" s="854"/>
      <c r="WFN2" s="854"/>
      <c r="WFO2" s="854"/>
      <c r="WFP2" s="854"/>
      <c r="WFQ2" s="854"/>
      <c r="WFR2" s="854"/>
      <c r="WFS2" s="854"/>
      <c r="WFT2" s="854"/>
      <c r="WFU2" s="854"/>
      <c r="WFV2" s="854"/>
      <c r="WFW2" s="854"/>
      <c r="WFX2" s="854"/>
      <c r="WFY2" s="854"/>
      <c r="WFZ2" s="854"/>
      <c r="WGA2" s="854"/>
      <c r="WGB2" s="854"/>
      <c r="WGC2" s="854"/>
      <c r="WGD2" s="854"/>
      <c r="WGE2" s="854"/>
      <c r="WGF2" s="854"/>
      <c r="WGG2" s="854"/>
      <c r="WGH2" s="854"/>
      <c r="WGI2" s="854"/>
      <c r="WGJ2" s="854"/>
      <c r="WGK2" s="854"/>
      <c r="WGL2" s="854"/>
      <c r="WGM2" s="854"/>
      <c r="WGN2" s="854"/>
      <c r="WGO2" s="854"/>
      <c r="WGP2" s="854"/>
      <c r="WGQ2" s="854"/>
      <c r="WGR2" s="854"/>
      <c r="WGS2" s="854"/>
      <c r="WGT2" s="854"/>
      <c r="WGU2" s="854"/>
      <c r="WGV2" s="854"/>
      <c r="WGW2" s="854"/>
      <c r="WGX2" s="854"/>
      <c r="WGY2" s="854"/>
      <c r="WGZ2" s="854"/>
      <c r="WHA2" s="854"/>
      <c r="WHB2" s="854"/>
      <c r="WHC2" s="854"/>
      <c r="WHD2" s="854"/>
      <c r="WHE2" s="854"/>
      <c r="WHF2" s="854"/>
      <c r="WHG2" s="854"/>
      <c r="WHH2" s="854"/>
      <c r="WHI2" s="854"/>
      <c r="WHJ2" s="854"/>
      <c r="WHK2" s="854"/>
      <c r="WHL2" s="854"/>
      <c r="WHM2" s="854"/>
      <c r="WHN2" s="854"/>
      <c r="WHO2" s="854"/>
      <c r="WHP2" s="854"/>
      <c r="WHQ2" s="854"/>
      <c r="WHR2" s="854"/>
      <c r="WHS2" s="854"/>
      <c r="WHT2" s="854"/>
      <c r="WHU2" s="854"/>
      <c r="WHV2" s="854"/>
      <c r="WHW2" s="854"/>
      <c r="WHX2" s="854"/>
      <c r="WHY2" s="854"/>
      <c r="WHZ2" s="854"/>
      <c r="WIA2" s="854"/>
      <c r="WIB2" s="854"/>
      <c r="WIC2" s="854"/>
      <c r="WID2" s="854"/>
      <c r="WIE2" s="854"/>
      <c r="WIF2" s="854"/>
      <c r="WIG2" s="854"/>
      <c r="WIH2" s="854"/>
      <c r="WII2" s="854"/>
      <c r="WIJ2" s="854"/>
      <c r="WIK2" s="854"/>
      <c r="WIL2" s="854"/>
      <c r="WIM2" s="854"/>
      <c r="WIN2" s="854"/>
      <c r="WIO2" s="854"/>
      <c r="WIP2" s="854"/>
      <c r="WIQ2" s="854"/>
      <c r="WIR2" s="854"/>
      <c r="WIS2" s="854"/>
      <c r="WIT2" s="854"/>
      <c r="WIU2" s="854"/>
      <c r="WIV2" s="854"/>
      <c r="WIW2" s="854"/>
      <c r="WIX2" s="854"/>
      <c r="WIY2" s="854"/>
      <c r="WIZ2" s="854"/>
      <c r="WJA2" s="854"/>
      <c r="WJB2" s="854"/>
      <c r="WJC2" s="854"/>
      <c r="WJD2" s="854"/>
      <c r="WJE2" s="854"/>
      <c r="WJF2" s="854"/>
      <c r="WJG2" s="854"/>
      <c r="WJH2" s="854"/>
      <c r="WJI2" s="854"/>
      <c r="WJJ2" s="854"/>
      <c r="WJK2" s="854"/>
      <c r="WJL2" s="854"/>
      <c r="WJM2" s="854"/>
      <c r="WJN2" s="854"/>
      <c r="WJO2" s="854"/>
      <c r="WJP2" s="854"/>
      <c r="WJQ2" s="854"/>
      <c r="WJR2" s="854"/>
      <c r="WJS2" s="854"/>
      <c r="WJT2" s="854"/>
      <c r="WJU2" s="854"/>
      <c r="WJV2" s="854"/>
      <c r="WJW2" s="854"/>
      <c r="WJX2" s="854"/>
      <c r="WJY2" s="854"/>
      <c r="WJZ2" s="854"/>
      <c r="WKA2" s="854"/>
      <c r="WKB2" s="854"/>
      <c r="WKC2" s="854"/>
      <c r="WKD2" s="854"/>
      <c r="WKE2" s="854"/>
      <c r="WKF2" s="854"/>
      <c r="WKG2" s="854"/>
      <c r="WKH2" s="854"/>
      <c r="WKI2" s="854"/>
      <c r="WKJ2" s="854"/>
      <c r="WKK2" s="854"/>
      <c r="WKL2" s="854"/>
      <c r="WKM2" s="854"/>
      <c r="WKN2" s="854"/>
      <c r="WKO2" s="854"/>
      <c r="WKP2" s="854"/>
      <c r="WKQ2" s="854"/>
      <c r="WKR2" s="854"/>
      <c r="WKS2" s="854"/>
      <c r="WKT2" s="854"/>
      <c r="WKU2" s="854"/>
      <c r="WKV2" s="854"/>
      <c r="WKW2" s="854"/>
      <c r="WKX2" s="854"/>
      <c r="WKY2" s="854"/>
      <c r="WKZ2" s="854"/>
      <c r="WLA2" s="854"/>
      <c r="WLB2" s="854"/>
      <c r="WLC2" s="854"/>
      <c r="WLD2" s="854"/>
      <c r="WLE2" s="854"/>
      <c r="WLF2" s="854"/>
      <c r="WLG2" s="854"/>
      <c r="WLH2" s="854"/>
      <c r="WLI2" s="854"/>
      <c r="WLJ2" s="854"/>
      <c r="WLK2" s="854"/>
      <c r="WLL2" s="854"/>
      <c r="WLM2" s="854"/>
      <c r="WLN2" s="854"/>
      <c r="WLO2" s="854"/>
      <c r="WLP2" s="854"/>
      <c r="WLQ2" s="854"/>
      <c r="WLR2" s="854"/>
      <c r="WLS2" s="854"/>
      <c r="WLT2" s="854"/>
      <c r="WLU2" s="854"/>
      <c r="WLV2" s="854"/>
      <c r="WLW2" s="854"/>
      <c r="WLX2" s="854"/>
      <c r="WLY2" s="854"/>
      <c r="WLZ2" s="854"/>
      <c r="WMA2" s="854"/>
      <c r="WMB2" s="854"/>
      <c r="WMC2" s="854"/>
      <c r="WMD2" s="854"/>
      <c r="WME2" s="854"/>
      <c r="WMF2" s="854"/>
      <c r="WMG2" s="854"/>
      <c r="WMH2" s="854"/>
      <c r="WMI2" s="854"/>
      <c r="WMJ2" s="854"/>
      <c r="WMK2" s="854"/>
      <c r="WML2" s="854"/>
      <c r="WMM2" s="854"/>
      <c r="WMN2" s="854"/>
      <c r="WMO2" s="854"/>
      <c r="WMP2" s="854"/>
      <c r="WMQ2" s="854"/>
      <c r="WMR2" s="854"/>
      <c r="WMS2" s="854"/>
      <c r="WMT2" s="854"/>
      <c r="WMU2" s="854"/>
      <c r="WMV2" s="854"/>
      <c r="WMW2" s="854"/>
      <c r="WMX2" s="854"/>
      <c r="WMY2" s="854"/>
      <c r="WMZ2" s="854"/>
      <c r="WNA2" s="854"/>
      <c r="WNB2" s="854"/>
      <c r="WNC2" s="854"/>
      <c r="WND2" s="854"/>
      <c r="WNE2" s="854"/>
      <c r="WNF2" s="854"/>
      <c r="WNG2" s="854"/>
      <c r="WNH2" s="854"/>
      <c r="WNI2" s="854"/>
      <c r="WNJ2" s="854"/>
      <c r="WNK2" s="854"/>
      <c r="WNL2" s="854"/>
      <c r="WNM2" s="854"/>
      <c r="WNN2" s="854"/>
      <c r="WNO2" s="854"/>
      <c r="WNP2" s="854"/>
      <c r="WNQ2" s="854"/>
      <c r="WNR2" s="854"/>
      <c r="WNS2" s="854"/>
      <c r="WNT2" s="854"/>
      <c r="WNU2" s="854"/>
      <c r="WNV2" s="854"/>
      <c r="WNW2" s="854"/>
      <c r="WNX2" s="854"/>
      <c r="WNY2" s="854"/>
      <c r="WNZ2" s="854"/>
      <c r="WOA2" s="854"/>
      <c r="WOB2" s="854"/>
      <c r="WOC2" s="854"/>
      <c r="WOD2" s="854"/>
      <c r="WOE2" s="854"/>
      <c r="WOF2" s="854"/>
      <c r="WOG2" s="854"/>
      <c r="WOH2" s="854"/>
      <c r="WOI2" s="854"/>
      <c r="WOJ2" s="854"/>
      <c r="WOK2" s="854"/>
      <c r="WOL2" s="854"/>
      <c r="WOM2" s="854"/>
      <c r="WON2" s="854"/>
      <c r="WOO2" s="854"/>
      <c r="WOP2" s="854"/>
      <c r="WOQ2" s="854"/>
      <c r="WOR2" s="854"/>
      <c r="WOS2" s="854"/>
      <c r="WOT2" s="854"/>
      <c r="WOU2" s="854"/>
      <c r="WOV2" s="854"/>
      <c r="WOW2" s="854"/>
      <c r="WOX2" s="854"/>
      <c r="WOY2" s="854"/>
      <c r="WOZ2" s="854"/>
      <c r="WPA2" s="854"/>
      <c r="WPB2" s="854"/>
      <c r="WPC2" s="854"/>
      <c r="WPD2" s="854"/>
      <c r="WPE2" s="854"/>
      <c r="WPF2" s="854"/>
      <c r="WPG2" s="854"/>
      <c r="WPH2" s="854"/>
      <c r="WPI2" s="854"/>
      <c r="WPJ2" s="854"/>
      <c r="WPK2" s="854"/>
      <c r="WPL2" s="854"/>
      <c r="WPM2" s="854"/>
      <c r="WPN2" s="854"/>
      <c r="WPO2" s="854"/>
      <c r="WPP2" s="854"/>
      <c r="WPQ2" s="854"/>
      <c r="WPR2" s="854"/>
      <c r="WPS2" s="854"/>
      <c r="WPT2" s="854"/>
      <c r="WPU2" s="854"/>
      <c r="WPV2" s="854"/>
      <c r="WPW2" s="854"/>
      <c r="WPX2" s="854"/>
      <c r="WPY2" s="854"/>
      <c r="WPZ2" s="854"/>
      <c r="WQA2" s="854"/>
      <c r="WQB2" s="854"/>
      <c r="WQC2" s="854"/>
      <c r="WQD2" s="854"/>
      <c r="WQE2" s="854"/>
      <c r="WQF2" s="854"/>
      <c r="WQG2" s="854"/>
      <c r="WQH2" s="854"/>
      <c r="WQI2" s="854"/>
      <c r="WQJ2" s="854"/>
      <c r="WQK2" s="854"/>
      <c r="WQL2" s="854"/>
      <c r="WQM2" s="854"/>
      <c r="WQN2" s="854"/>
      <c r="WQO2" s="854"/>
      <c r="WQP2" s="854"/>
      <c r="WQQ2" s="854"/>
      <c r="WQR2" s="854"/>
      <c r="WQS2" s="854"/>
      <c r="WQT2" s="854"/>
      <c r="WQU2" s="854"/>
      <c r="WQV2" s="854"/>
      <c r="WQW2" s="854"/>
      <c r="WQX2" s="854"/>
      <c r="WQY2" s="854"/>
      <c r="WQZ2" s="854"/>
      <c r="WRA2" s="854"/>
      <c r="WRB2" s="854"/>
      <c r="WRC2" s="854"/>
      <c r="WRD2" s="854"/>
      <c r="WRE2" s="854"/>
      <c r="WRF2" s="854"/>
      <c r="WRG2" s="854"/>
      <c r="WRH2" s="854"/>
      <c r="WRI2" s="854"/>
      <c r="WRJ2" s="854"/>
      <c r="WRK2" s="854"/>
      <c r="WRL2" s="854"/>
      <c r="WRM2" s="854"/>
      <c r="WRN2" s="854"/>
      <c r="WRO2" s="854"/>
      <c r="WRP2" s="854"/>
      <c r="WRQ2" s="854"/>
      <c r="WRR2" s="854"/>
      <c r="WRS2" s="854"/>
      <c r="WRT2" s="854"/>
      <c r="WRU2" s="854"/>
      <c r="WRV2" s="854"/>
      <c r="WRW2" s="854"/>
      <c r="WRX2" s="854"/>
      <c r="WRY2" s="854"/>
      <c r="WRZ2" s="854"/>
      <c r="WSA2" s="854"/>
      <c r="WSB2" s="854"/>
      <c r="WSC2" s="854"/>
      <c r="WSD2" s="854"/>
      <c r="WSE2" s="854"/>
      <c r="WSF2" s="854"/>
      <c r="WSG2" s="854"/>
      <c r="WSH2" s="854"/>
      <c r="WSI2" s="854"/>
      <c r="WSJ2" s="854"/>
      <c r="WSK2" s="854"/>
      <c r="WSL2" s="854"/>
      <c r="WSM2" s="854"/>
      <c r="WSN2" s="854"/>
      <c r="WSO2" s="854"/>
      <c r="WSP2" s="854"/>
      <c r="WSQ2" s="854"/>
      <c r="WSR2" s="854"/>
      <c r="WSS2" s="854"/>
      <c r="WST2" s="854"/>
      <c r="WSU2" s="854"/>
      <c r="WSV2" s="854"/>
      <c r="WSW2" s="854"/>
      <c r="WSX2" s="854"/>
      <c r="WSY2" s="854"/>
      <c r="WSZ2" s="854"/>
      <c r="WTA2" s="854"/>
      <c r="WTB2" s="854"/>
      <c r="WTC2" s="854"/>
      <c r="WTD2" s="854"/>
      <c r="WTE2" s="854"/>
      <c r="WTF2" s="854"/>
      <c r="WTG2" s="854"/>
      <c r="WTH2" s="854"/>
      <c r="WTI2" s="854"/>
      <c r="WTJ2" s="854"/>
      <c r="WTK2" s="854"/>
      <c r="WTL2" s="854"/>
      <c r="WTM2" s="854"/>
      <c r="WTN2" s="854"/>
      <c r="WTO2" s="854"/>
      <c r="WTP2" s="854"/>
      <c r="WTQ2" s="854"/>
      <c r="WTR2" s="854"/>
      <c r="WTS2" s="854"/>
      <c r="WTT2" s="854"/>
      <c r="WTU2" s="854"/>
      <c r="WTV2" s="854"/>
      <c r="WTW2" s="854"/>
      <c r="WTX2" s="854"/>
      <c r="WTY2" s="854"/>
      <c r="WTZ2" s="854"/>
      <c r="WUA2" s="854"/>
      <c r="WUB2" s="854"/>
      <c r="WUC2" s="854"/>
      <c r="WUD2" s="854"/>
      <c r="WUE2" s="854"/>
      <c r="WUF2" s="854"/>
      <c r="WUG2" s="854"/>
      <c r="WUH2" s="854"/>
      <c r="WUI2" s="854"/>
      <c r="WUJ2" s="854"/>
      <c r="WUK2" s="854"/>
      <c r="WUL2" s="854"/>
      <c r="WUM2" s="854"/>
      <c r="WUN2" s="854"/>
      <c r="WUO2" s="854"/>
      <c r="WUP2" s="854"/>
      <c r="WUQ2" s="854"/>
      <c r="WUR2" s="854"/>
      <c r="WUS2" s="854"/>
      <c r="WUT2" s="854"/>
      <c r="WUU2" s="854"/>
      <c r="WUV2" s="854"/>
      <c r="WUW2" s="854"/>
      <c r="WUX2" s="854"/>
      <c r="WUY2" s="854"/>
      <c r="WUZ2" s="854"/>
      <c r="WVA2" s="854"/>
      <c r="WVB2" s="854"/>
      <c r="WVC2" s="854"/>
      <c r="WVD2" s="854"/>
      <c r="WVE2" s="854"/>
      <c r="WVF2" s="854"/>
      <c r="WVG2" s="854"/>
      <c r="WVH2" s="854"/>
      <c r="WVI2" s="854"/>
      <c r="WVJ2" s="854"/>
      <c r="WVK2" s="854"/>
      <c r="WVL2" s="854"/>
      <c r="WVM2" s="854"/>
      <c r="WVN2" s="854"/>
      <c r="WVO2" s="854"/>
      <c r="WVP2" s="854"/>
      <c r="WVQ2" s="854"/>
      <c r="WVR2" s="854"/>
      <c r="WVS2" s="854"/>
      <c r="WVT2" s="854"/>
      <c r="WVU2" s="854"/>
      <c r="WVV2" s="854"/>
      <c r="WVW2" s="854"/>
      <c r="WVX2" s="854"/>
      <c r="WVY2" s="854"/>
      <c r="WVZ2" s="854"/>
      <c r="WWA2" s="854"/>
      <c r="WWB2" s="854"/>
      <c r="WWC2" s="854"/>
      <c r="WWD2" s="854"/>
      <c r="WWE2" s="854"/>
      <c r="WWF2" s="854"/>
      <c r="WWG2" s="854"/>
      <c r="WWH2" s="854"/>
      <c r="WWI2" s="854"/>
      <c r="WWJ2" s="854"/>
      <c r="WWK2" s="854"/>
      <c r="WWL2" s="854"/>
      <c r="WWM2" s="854"/>
      <c r="WWN2" s="854"/>
      <c r="WWO2" s="854"/>
      <c r="WWP2" s="854"/>
      <c r="WWQ2" s="854"/>
      <c r="WWR2" s="854"/>
      <c r="WWS2" s="854"/>
      <c r="WWT2" s="854"/>
      <c r="WWU2" s="854"/>
      <c r="WWV2" s="854"/>
      <c r="WWW2" s="854"/>
      <c r="WWX2" s="854"/>
      <c r="WWY2" s="854"/>
      <c r="WWZ2" s="854"/>
      <c r="WXA2" s="854"/>
      <c r="WXB2" s="854"/>
      <c r="WXC2" s="854"/>
      <c r="WXD2" s="854"/>
      <c r="WXE2" s="854"/>
      <c r="WXF2" s="854"/>
      <c r="WXG2" s="854"/>
      <c r="WXH2" s="854"/>
      <c r="WXI2" s="854"/>
      <c r="WXJ2" s="854"/>
      <c r="WXK2" s="854"/>
      <c r="WXL2" s="854"/>
      <c r="WXM2" s="854"/>
      <c r="WXN2" s="854"/>
      <c r="WXO2" s="854"/>
      <c r="WXP2" s="854"/>
      <c r="WXQ2" s="854"/>
      <c r="WXR2" s="854"/>
      <c r="WXS2" s="854"/>
      <c r="WXT2" s="854"/>
      <c r="WXU2" s="854"/>
      <c r="WXV2" s="854"/>
      <c r="WXW2" s="854"/>
      <c r="WXX2" s="854"/>
      <c r="WXY2" s="854"/>
      <c r="WXZ2" s="854"/>
      <c r="WYA2" s="854"/>
      <c r="WYB2" s="854"/>
      <c r="WYC2" s="854"/>
      <c r="WYD2" s="854"/>
      <c r="WYE2" s="854"/>
      <c r="WYF2" s="854"/>
      <c r="WYG2" s="854"/>
      <c r="WYH2" s="854"/>
      <c r="WYI2" s="854"/>
      <c r="WYJ2" s="854"/>
      <c r="WYK2" s="854"/>
      <c r="WYL2" s="854"/>
      <c r="WYM2" s="854"/>
      <c r="WYN2" s="854"/>
      <c r="WYO2" s="854"/>
      <c r="WYP2" s="854"/>
      <c r="WYQ2" s="854"/>
      <c r="WYR2" s="854"/>
      <c r="WYS2" s="854"/>
      <c r="WYT2" s="854"/>
      <c r="WYU2" s="854"/>
      <c r="WYV2" s="854"/>
      <c r="WYW2" s="854"/>
      <c r="WYX2" s="854"/>
      <c r="WYY2" s="854"/>
      <c r="WYZ2" s="854"/>
      <c r="WZA2" s="854"/>
      <c r="WZB2" s="854"/>
      <c r="WZC2" s="854"/>
      <c r="WZD2" s="854"/>
      <c r="WZE2" s="854"/>
      <c r="WZF2" s="854"/>
      <c r="WZG2" s="854"/>
      <c r="WZH2" s="854"/>
      <c r="WZI2" s="854"/>
      <c r="WZJ2" s="854"/>
      <c r="WZK2" s="854"/>
      <c r="WZL2" s="854"/>
      <c r="WZM2" s="854"/>
      <c r="WZN2" s="854"/>
      <c r="WZO2" s="854"/>
      <c r="WZP2" s="854"/>
      <c r="WZQ2" s="854"/>
      <c r="WZR2" s="854"/>
      <c r="WZS2" s="854"/>
      <c r="WZT2" s="854"/>
      <c r="WZU2" s="854"/>
      <c r="WZV2" s="854"/>
      <c r="WZW2" s="854"/>
      <c r="WZX2" s="854"/>
      <c r="WZY2" s="854"/>
      <c r="WZZ2" s="854"/>
      <c r="XAA2" s="854"/>
      <c r="XAB2" s="854"/>
      <c r="XAC2" s="854"/>
      <c r="XAD2" s="854"/>
      <c r="XAE2" s="854"/>
      <c r="XAF2" s="854"/>
      <c r="XAG2" s="854"/>
      <c r="XAH2" s="854"/>
      <c r="XAI2" s="854"/>
      <c r="XAJ2" s="854"/>
      <c r="XAK2" s="854"/>
      <c r="XAL2" s="854"/>
      <c r="XAM2" s="854"/>
      <c r="XAN2" s="854"/>
      <c r="XAO2" s="854"/>
      <c r="XAP2" s="854"/>
      <c r="XAQ2" s="854"/>
      <c r="XAR2" s="854"/>
      <c r="XAS2" s="854"/>
      <c r="XAT2" s="854"/>
      <c r="XAU2" s="854"/>
      <c r="XAV2" s="854"/>
      <c r="XAW2" s="854"/>
      <c r="XAX2" s="854"/>
      <c r="XAY2" s="854"/>
      <c r="XAZ2" s="854"/>
      <c r="XBA2" s="854"/>
      <c r="XBB2" s="854"/>
      <c r="XBC2" s="854"/>
      <c r="XBD2" s="854"/>
      <c r="XBE2" s="854"/>
      <c r="XBF2" s="854"/>
      <c r="XBG2" s="854"/>
      <c r="XBH2" s="854"/>
      <c r="XBI2" s="854"/>
      <c r="XBJ2" s="854"/>
      <c r="XBK2" s="854"/>
      <c r="XBL2" s="854"/>
      <c r="XBM2" s="854"/>
      <c r="XBN2" s="854"/>
      <c r="XBO2" s="854"/>
      <c r="XBP2" s="854"/>
      <c r="XBQ2" s="854"/>
      <c r="XBR2" s="854"/>
      <c r="XBS2" s="854"/>
      <c r="XBT2" s="854"/>
      <c r="XBU2" s="854"/>
      <c r="XBV2" s="854"/>
      <c r="XBW2" s="854"/>
      <c r="XBX2" s="854"/>
      <c r="XBY2" s="854"/>
      <c r="XBZ2" s="854"/>
      <c r="XCA2" s="854"/>
      <c r="XCB2" s="854"/>
      <c r="XCC2" s="854"/>
      <c r="XCD2" s="854"/>
      <c r="XCE2" s="854"/>
      <c r="XCF2" s="854"/>
      <c r="XCG2" s="854"/>
      <c r="XCH2" s="854"/>
      <c r="XCI2" s="854"/>
      <c r="XCJ2" s="854"/>
      <c r="XCK2" s="854"/>
      <c r="XCL2" s="854"/>
      <c r="XCM2" s="854"/>
      <c r="XCN2" s="854"/>
      <c r="XCO2" s="854"/>
      <c r="XCP2" s="854"/>
      <c r="XCQ2" s="854"/>
      <c r="XCR2" s="854"/>
      <c r="XCS2" s="854"/>
      <c r="XCT2" s="854"/>
      <c r="XCU2" s="854"/>
      <c r="XCV2" s="854"/>
      <c r="XCW2" s="854"/>
      <c r="XCX2" s="854"/>
      <c r="XCY2" s="854"/>
      <c r="XCZ2" s="854"/>
      <c r="XDA2" s="854"/>
      <c r="XDB2" s="854"/>
      <c r="XDC2" s="854"/>
      <c r="XDD2" s="854"/>
      <c r="XDE2" s="854"/>
      <c r="XDF2" s="854"/>
      <c r="XDG2" s="854"/>
      <c r="XDH2" s="854"/>
      <c r="XDI2" s="854"/>
      <c r="XDJ2" s="854"/>
      <c r="XDK2" s="854"/>
      <c r="XDL2" s="854"/>
      <c r="XDM2" s="854"/>
      <c r="XDN2" s="854"/>
      <c r="XDO2" s="854"/>
      <c r="XDP2" s="854"/>
      <c r="XDQ2" s="854"/>
      <c r="XDR2" s="854"/>
      <c r="XDS2" s="854"/>
      <c r="XDT2" s="854"/>
      <c r="XDU2" s="854"/>
      <c r="XDV2" s="854"/>
      <c r="XDW2" s="854"/>
      <c r="XDX2" s="854"/>
      <c r="XDY2" s="854"/>
      <c r="XDZ2" s="854"/>
      <c r="XEA2" s="854"/>
      <c r="XEB2" s="854"/>
      <c r="XEC2" s="854"/>
      <c r="XED2" s="854"/>
      <c r="XEE2" s="854"/>
      <c r="XEF2" s="854"/>
      <c r="XEG2" s="854"/>
      <c r="XEH2" s="854"/>
      <c r="XEI2" s="854"/>
      <c r="XEJ2" s="854"/>
      <c r="XEK2" s="854"/>
      <c r="XEL2" s="854"/>
      <c r="XEM2" s="854"/>
      <c r="XEN2" s="854"/>
      <c r="XEO2" s="854"/>
      <c r="XEP2" s="854"/>
      <c r="XEQ2" s="854"/>
      <c r="XER2" s="854"/>
      <c r="XES2" s="854"/>
      <c r="XET2" s="854"/>
      <c r="XEU2" s="854"/>
      <c r="XEV2" s="854"/>
      <c r="XEW2" s="854"/>
      <c r="XEX2" s="854"/>
      <c r="XEY2" s="854"/>
      <c r="XEZ2" s="854"/>
      <c r="XFA2" s="854"/>
      <c r="XFB2" s="854"/>
      <c r="XFC2" s="854"/>
      <c r="XFD2" s="854"/>
    </row>
    <row r="3" spans="1:16384" x14ac:dyDescent="0.35">
      <c r="C3" s="194"/>
      <c r="D3" s="194"/>
      <c r="E3" s="194"/>
      <c r="F3" s="194"/>
      <c r="G3" s="194"/>
      <c r="H3" s="194"/>
      <c r="L3" s="278"/>
    </row>
    <row r="4" spans="1:16384" x14ac:dyDescent="0.35">
      <c r="A4" s="195" t="s">
        <v>304</v>
      </c>
      <c r="B4" s="201" t="str">
        <f>IF('Project Budget '!$C$53 = 0, "-",'Project Budget '!$C$53)</f>
        <v>Repayable loan</v>
      </c>
      <c r="C4" s="194"/>
      <c r="D4" s="876" t="s">
        <v>456</v>
      </c>
      <c r="E4" s="876"/>
      <c r="F4" s="194"/>
      <c r="G4" s="194"/>
      <c r="H4" s="194"/>
      <c r="L4" s="278"/>
    </row>
    <row r="5" spans="1:16384" ht="54.75" customHeight="1" x14ac:dyDescent="0.35">
      <c r="A5" s="195" t="s">
        <v>457</v>
      </c>
      <c r="B5" s="202" t="e">
        <f>'Project Budget '!C70</f>
        <v>#DIV/0!</v>
      </c>
      <c r="D5" s="195" t="s">
        <v>458</v>
      </c>
      <c r="E5" s="648"/>
      <c r="G5" s="876" t="s">
        <v>459</v>
      </c>
      <c r="H5" s="883"/>
      <c r="L5" s="278"/>
    </row>
    <row r="6" spans="1:16384" ht="48" customHeight="1" x14ac:dyDescent="0.35">
      <c r="A6" s="195" t="s">
        <v>460</v>
      </c>
      <c r="B6" s="202" t="e">
        <f>'Project Budget '!C71</f>
        <v>#DIV/0!</v>
      </c>
      <c r="D6" s="195" t="s">
        <v>461</v>
      </c>
      <c r="E6" s="648"/>
      <c r="G6" s="876"/>
      <c r="H6" s="884"/>
      <c r="L6" s="278"/>
    </row>
    <row r="7" spans="1:16384" ht="18.5" x14ac:dyDescent="0.45">
      <c r="A7" s="194"/>
      <c r="B7" s="138"/>
      <c r="L7" s="278"/>
      <c r="N7" s="351"/>
    </row>
    <row r="8" spans="1:16384" s="235" customFormat="1" ht="5.25" hidden="1" customHeight="1" x14ac:dyDescent="0.35">
      <c r="A8" s="130"/>
      <c r="B8" s="152"/>
      <c r="C8" s="130"/>
      <c r="D8" s="130"/>
      <c r="E8" s="130"/>
      <c r="F8" s="130"/>
      <c r="G8" s="130"/>
      <c r="H8" s="130"/>
      <c r="I8" s="130"/>
      <c r="J8" s="130"/>
      <c r="K8" s="130"/>
      <c r="L8" s="279"/>
    </row>
    <row r="9" spans="1:16384" ht="26.5" thickBot="1" x14ac:dyDescent="0.65">
      <c r="A9" s="194"/>
      <c r="L9" s="278"/>
      <c r="N9" s="350" t="s">
        <v>16</v>
      </c>
    </row>
    <row r="10" spans="1:16384" ht="19" thickBot="1" x14ac:dyDescent="0.5">
      <c r="B10" s="880" t="s">
        <v>462</v>
      </c>
      <c r="C10" s="881"/>
      <c r="D10" s="881"/>
      <c r="E10" s="882"/>
      <c r="G10" s="880" t="s">
        <v>463</v>
      </c>
      <c r="H10" s="881"/>
      <c r="I10" s="881"/>
      <c r="J10" s="882"/>
      <c r="L10" s="278"/>
      <c r="N10" s="351" t="s">
        <v>464</v>
      </c>
    </row>
    <row r="11" spans="1:16384" ht="29.5" thickBot="1" x14ac:dyDescent="0.4">
      <c r="B11" s="196" t="s">
        <v>465</v>
      </c>
      <c r="C11" s="197" t="s">
        <v>466</v>
      </c>
      <c r="D11" s="197" t="s">
        <v>467</v>
      </c>
      <c r="E11" s="198" t="s">
        <v>468</v>
      </c>
      <c r="G11" s="196" t="s">
        <v>465</v>
      </c>
      <c r="H11" s="197" t="s">
        <v>466</v>
      </c>
      <c r="I11" s="197" t="s">
        <v>467</v>
      </c>
      <c r="J11" s="198" t="s">
        <v>469</v>
      </c>
      <c r="L11" s="278"/>
      <c r="N11" s="561" t="s">
        <v>470</v>
      </c>
    </row>
    <row r="12" spans="1:16384" ht="18.5" x14ac:dyDescent="0.45">
      <c r="B12" s="877"/>
      <c r="C12" s="200"/>
      <c r="D12" s="86"/>
      <c r="E12" s="237" t="e">
        <f>IF(B4="Repayable Loan",B5-D12,"Not Applicable")</f>
        <v>#DIV/0!</v>
      </c>
      <c r="G12" s="877"/>
      <c r="H12" s="200"/>
      <c r="I12" s="86"/>
      <c r="J12" s="237" t="e">
        <f>IF(B4="Forgivable loan",(B5+B6)-I12,B6-I12)</f>
        <v>#DIV/0!</v>
      </c>
      <c r="L12" s="278"/>
      <c r="N12" s="649" t="s">
        <v>7</v>
      </c>
      <c r="O12" s="650"/>
      <c r="P12" s="650"/>
      <c r="Q12" s="650"/>
      <c r="R12" s="650"/>
      <c r="S12" s="650"/>
      <c r="T12" s="650"/>
      <c r="U12" s="650"/>
      <c r="V12" s="650"/>
      <c r="W12" s="650"/>
      <c r="X12" s="650"/>
      <c r="Y12" s="650"/>
      <c r="Z12" s="650"/>
      <c r="AA12" s="650"/>
      <c r="AB12" s="651"/>
    </row>
    <row r="13" spans="1:16384" ht="18.5" x14ac:dyDescent="0.45">
      <c r="B13" s="878"/>
      <c r="C13" s="200"/>
      <c r="D13" s="86"/>
      <c r="E13" s="237" t="str">
        <f>IF(D13&gt;0,E12-D13," ")</f>
        <v xml:space="preserve"> </v>
      </c>
      <c r="G13" s="878"/>
      <c r="H13" s="200"/>
      <c r="I13" s="86"/>
      <c r="J13" s="237" t="str">
        <f>IF(I13&gt;0,J12-I13," ")</f>
        <v xml:space="preserve"> </v>
      </c>
      <c r="L13" s="278"/>
      <c r="N13" s="559" t="s">
        <v>8</v>
      </c>
      <c r="O13" s="356" t="s">
        <v>471</v>
      </c>
      <c r="P13" s="356"/>
      <c r="Q13" s="356"/>
      <c r="R13" s="560"/>
      <c r="S13" s="356"/>
      <c r="T13" s="356"/>
      <c r="U13" s="356"/>
      <c r="V13" s="362"/>
      <c r="W13" s="362"/>
      <c r="X13" s="362"/>
      <c r="Y13" s="362"/>
      <c r="Z13" s="362"/>
      <c r="AA13" s="362"/>
      <c r="AB13" s="363"/>
    </row>
    <row r="14" spans="1:16384" ht="18.5" x14ac:dyDescent="0.45">
      <c r="B14" s="878"/>
      <c r="C14" s="200"/>
      <c r="D14" s="86"/>
      <c r="E14" s="237" t="str">
        <f t="shared" ref="E14:E38" si="0">IF(D14&gt;0,E13-D14," ")</f>
        <v xml:space="preserve"> </v>
      </c>
      <c r="G14" s="878"/>
      <c r="H14" s="200"/>
      <c r="I14" s="86"/>
      <c r="J14" s="237" t="str">
        <f t="shared" ref="J14:J17" si="1">IF(I14&gt;0,J13-I14," ")</f>
        <v xml:space="preserve"> </v>
      </c>
      <c r="L14" s="278"/>
      <c r="N14" s="357" t="s">
        <v>8</v>
      </c>
      <c r="O14" s="352" t="s">
        <v>472</v>
      </c>
      <c r="P14" s="352"/>
      <c r="Q14" s="352"/>
      <c r="R14" s="358"/>
      <c r="S14" s="352"/>
      <c r="T14" s="352"/>
      <c r="U14" s="352"/>
      <c r="AB14" s="364"/>
    </row>
    <row r="15" spans="1:16384" ht="18.5" x14ac:dyDescent="0.45">
      <c r="B15" s="878"/>
      <c r="C15" s="200"/>
      <c r="D15" s="86"/>
      <c r="E15" s="237" t="str">
        <f t="shared" si="0"/>
        <v xml:space="preserve"> </v>
      </c>
      <c r="G15" s="878"/>
      <c r="H15" s="200"/>
      <c r="I15" s="86"/>
      <c r="J15" s="237" t="str">
        <f t="shared" si="1"/>
        <v xml:space="preserve"> </v>
      </c>
      <c r="L15" s="278"/>
      <c r="N15" s="357" t="s">
        <v>8</v>
      </c>
      <c r="O15" s="352" t="s">
        <v>473</v>
      </c>
      <c r="AB15" s="364"/>
    </row>
    <row r="16" spans="1:16384" ht="18.5" x14ac:dyDescent="0.45">
      <c r="B16" s="878"/>
      <c r="C16" s="200"/>
      <c r="D16" s="86"/>
      <c r="E16" s="237" t="str">
        <f t="shared" si="0"/>
        <v xml:space="preserve"> </v>
      </c>
      <c r="G16" s="878"/>
      <c r="H16" s="200"/>
      <c r="I16" s="86"/>
      <c r="J16" s="237" t="str">
        <f t="shared" si="1"/>
        <v xml:space="preserve"> </v>
      </c>
      <c r="L16" s="278"/>
      <c r="N16" s="359" t="s">
        <v>8</v>
      </c>
      <c r="O16" s="360" t="s">
        <v>474</v>
      </c>
      <c r="P16" s="360"/>
      <c r="Q16" s="360"/>
      <c r="R16" s="361"/>
      <c r="S16" s="360"/>
      <c r="T16" s="360"/>
      <c r="U16" s="360"/>
      <c r="V16" s="365"/>
      <c r="W16" s="365"/>
      <c r="X16" s="365"/>
      <c r="Y16" s="365"/>
      <c r="Z16" s="365"/>
      <c r="AA16" s="365"/>
      <c r="AB16" s="366"/>
    </row>
    <row r="17" spans="2:12" ht="15" thickBot="1" x14ac:dyDescent="0.4">
      <c r="B17" s="879"/>
      <c r="C17" s="200"/>
      <c r="D17" s="86"/>
      <c r="E17" s="237" t="str">
        <f t="shared" si="0"/>
        <v xml:space="preserve"> </v>
      </c>
      <c r="G17" s="879"/>
      <c r="H17" s="200"/>
      <c r="I17" s="86"/>
      <c r="J17" s="237" t="str">
        <f t="shared" si="1"/>
        <v xml:space="preserve"> </v>
      </c>
      <c r="L17" s="278"/>
    </row>
    <row r="18" spans="2:12" ht="15" thickBot="1" x14ac:dyDescent="0.4">
      <c r="B18" s="196" t="s">
        <v>363</v>
      </c>
      <c r="C18" s="199"/>
      <c r="D18" s="238">
        <f>SUM(D12:D17)</f>
        <v>0</v>
      </c>
      <c r="E18" s="239" t="e">
        <f>B5-D18</f>
        <v>#DIV/0!</v>
      </c>
      <c r="G18" s="196" t="s">
        <v>363</v>
      </c>
      <c r="H18" s="199"/>
      <c r="I18" s="238">
        <f>SUM(I12:I17)</f>
        <v>0</v>
      </c>
      <c r="J18" s="239" t="e">
        <f>J12+I12-I18</f>
        <v>#DIV/0!</v>
      </c>
      <c r="L18" s="278"/>
    </row>
    <row r="19" spans="2:12" x14ac:dyDescent="0.35">
      <c r="B19" s="877"/>
      <c r="C19" s="200"/>
      <c r="D19" s="86"/>
      <c r="E19" s="237" t="str">
        <f t="shared" si="0"/>
        <v xml:space="preserve"> </v>
      </c>
      <c r="G19" s="877"/>
      <c r="H19" s="200"/>
      <c r="I19" s="86"/>
      <c r="J19" s="237" t="str">
        <f t="shared" ref="J19:J24" si="2">IF(I19&gt;0,J18-I19," ")</f>
        <v xml:space="preserve"> </v>
      </c>
      <c r="L19" s="278"/>
    </row>
    <row r="20" spans="2:12" x14ac:dyDescent="0.35">
      <c r="B20" s="878"/>
      <c r="C20" s="200"/>
      <c r="D20" s="86"/>
      <c r="E20" s="237" t="str">
        <f t="shared" si="0"/>
        <v xml:space="preserve"> </v>
      </c>
      <c r="G20" s="878"/>
      <c r="H20" s="200"/>
      <c r="I20" s="86"/>
      <c r="J20" s="237" t="str">
        <f t="shared" si="2"/>
        <v xml:space="preserve"> </v>
      </c>
      <c r="L20" s="278"/>
    </row>
    <row r="21" spans="2:12" x14ac:dyDescent="0.35">
      <c r="B21" s="878"/>
      <c r="C21" s="200"/>
      <c r="D21" s="86"/>
      <c r="E21" s="237" t="str">
        <f t="shared" si="0"/>
        <v xml:space="preserve"> </v>
      </c>
      <c r="G21" s="878"/>
      <c r="H21" s="200"/>
      <c r="I21" s="86"/>
      <c r="J21" s="237" t="str">
        <f t="shared" si="2"/>
        <v xml:space="preserve"> </v>
      </c>
      <c r="L21" s="278"/>
    </row>
    <row r="22" spans="2:12" x14ac:dyDescent="0.35">
      <c r="B22" s="878"/>
      <c r="C22" s="200"/>
      <c r="D22" s="86"/>
      <c r="E22" s="237" t="str">
        <f t="shared" si="0"/>
        <v xml:space="preserve"> </v>
      </c>
      <c r="G22" s="878"/>
      <c r="H22" s="200"/>
      <c r="I22" s="86"/>
      <c r="J22" s="237" t="str">
        <f t="shared" si="2"/>
        <v xml:space="preserve"> </v>
      </c>
      <c r="L22" s="278"/>
    </row>
    <row r="23" spans="2:12" x14ac:dyDescent="0.35">
      <c r="B23" s="878"/>
      <c r="C23" s="200"/>
      <c r="D23" s="86"/>
      <c r="E23" s="237" t="str">
        <f t="shared" si="0"/>
        <v xml:space="preserve"> </v>
      </c>
      <c r="G23" s="878"/>
      <c r="H23" s="200"/>
      <c r="I23" s="86"/>
      <c r="J23" s="237" t="str">
        <f t="shared" si="2"/>
        <v xml:space="preserve"> </v>
      </c>
      <c r="L23" s="278"/>
    </row>
    <row r="24" spans="2:12" ht="15" thickBot="1" x14ac:dyDescent="0.4">
      <c r="B24" s="879"/>
      <c r="C24" s="200"/>
      <c r="D24" s="86"/>
      <c r="E24" s="237" t="str">
        <f t="shared" si="0"/>
        <v xml:space="preserve"> </v>
      </c>
      <c r="G24" s="879"/>
      <c r="H24" s="200"/>
      <c r="I24" s="86"/>
      <c r="J24" s="237" t="str">
        <f t="shared" si="2"/>
        <v xml:space="preserve"> </v>
      </c>
      <c r="L24" s="278"/>
    </row>
    <row r="25" spans="2:12" ht="15" thickBot="1" x14ac:dyDescent="0.4">
      <c r="B25" s="196" t="s">
        <v>363</v>
      </c>
      <c r="C25" s="199"/>
      <c r="D25" s="238">
        <f>SUM(D19:D24)</f>
        <v>0</v>
      </c>
      <c r="E25" s="239" t="str">
        <f>IF(D25&gt;0,E18-D25,"")</f>
        <v/>
      </c>
      <c r="G25" s="196" t="s">
        <v>363</v>
      </c>
      <c r="H25" s="199"/>
      <c r="I25" s="238">
        <f>SUM(I19:I24)</f>
        <v>0</v>
      </c>
      <c r="J25" s="239" t="str">
        <f>IF(I25&gt;0,J18-I25,"")</f>
        <v/>
      </c>
      <c r="L25" s="278"/>
    </row>
    <row r="26" spans="2:12" x14ac:dyDescent="0.35">
      <c r="B26" s="877"/>
      <c r="C26" s="200"/>
      <c r="D26" s="86"/>
      <c r="E26" s="237" t="str">
        <f>IF(D26&gt;0,E25-D26," ")</f>
        <v xml:space="preserve"> </v>
      </c>
      <c r="G26" s="877"/>
      <c r="H26" s="200"/>
      <c r="I26" s="86"/>
      <c r="J26" s="237" t="str">
        <f t="shared" ref="J26:J31" si="3">IF(I26&gt;0,J25-I26," ")</f>
        <v xml:space="preserve"> </v>
      </c>
      <c r="L26" s="278"/>
    </row>
    <row r="27" spans="2:12" x14ac:dyDescent="0.35">
      <c r="B27" s="878"/>
      <c r="C27" s="200"/>
      <c r="D27" s="86"/>
      <c r="E27" s="237" t="str">
        <f t="shared" si="0"/>
        <v xml:space="preserve"> </v>
      </c>
      <c r="G27" s="878"/>
      <c r="H27" s="200"/>
      <c r="I27" s="86"/>
      <c r="J27" s="237" t="str">
        <f t="shared" si="3"/>
        <v xml:space="preserve"> </v>
      </c>
      <c r="L27" s="278"/>
    </row>
    <row r="28" spans="2:12" x14ac:dyDescent="0.35">
      <c r="B28" s="878"/>
      <c r="C28" s="200"/>
      <c r="D28" s="86"/>
      <c r="E28" s="237" t="str">
        <f t="shared" si="0"/>
        <v xml:space="preserve"> </v>
      </c>
      <c r="G28" s="878"/>
      <c r="H28" s="200"/>
      <c r="I28" s="86"/>
      <c r="J28" s="237" t="str">
        <f t="shared" si="3"/>
        <v xml:space="preserve"> </v>
      </c>
      <c r="L28" s="278"/>
    </row>
    <row r="29" spans="2:12" x14ac:dyDescent="0.35">
      <c r="B29" s="878"/>
      <c r="C29" s="200"/>
      <c r="D29" s="86"/>
      <c r="E29" s="237" t="str">
        <f t="shared" si="0"/>
        <v xml:space="preserve"> </v>
      </c>
      <c r="G29" s="878"/>
      <c r="H29" s="200"/>
      <c r="I29" s="86"/>
      <c r="J29" s="237" t="str">
        <f t="shared" si="3"/>
        <v xml:space="preserve"> </v>
      </c>
      <c r="L29" s="278"/>
    </row>
    <row r="30" spans="2:12" x14ac:dyDescent="0.35">
      <c r="B30" s="878"/>
      <c r="C30" s="200"/>
      <c r="D30" s="86"/>
      <c r="E30" s="237" t="str">
        <f t="shared" si="0"/>
        <v xml:space="preserve"> </v>
      </c>
      <c r="G30" s="878"/>
      <c r="H30" s="200"/>
      <c r="I30" s="86"/>
      <c r="J30" s="237" t="str">
        <f t="shared" si="3"/>
        <v xml:space="preserve"> </v>
      </c>
      <c r="L30" s="278"/>
    </row>
    <row r="31" spans="2:12" ht="15" thickBot="1" x14ac:dyDescent="0.4">
      <c r="B31" s="879"/>
      <c r="C31" s="200"/>
      <c r="D31" s="86"/>
      <c r="E31" s="237" t="str">
        <f t="shared" si="0"/>
        <v xml:space="preserve"> </v>
      </c>
      <c r="G31" s="879"/>
      <c r="H31" s="200"/>
      <c r="I31" s="86"/>
      <c r="J31" s="237" t="str">
        <f t="shared" si="3"/>
        <v xml:space="preserve"> </v>
      </c>
      <c r="L31" s="278"/>
    </row>
    <row r="32" spans="2:12" ht="15" thickBot="1" x14ac:dyDescent="0.4">
      <c r="B32" s="196" t="s">
        <v>363</v>
      </c>
      <c r="C32" s="199"/>
      <c r="D32" s="238">
        <f>SUM(D26:D31)</f>
        <v>0</v>
      </c>
      <c r="E32" s="239" t="str">
        <f>IF(D32&gt;0,E25-D32,"")</f>
        <v/>
      </c>
      <c r="G32" s="196" t="s">
        <v>363</v>
      </c>
      <c r="H32" s="199"/>
      <c r="I32" s="238">
        <f>SUM(I26:I31)</f>
        <v>0</v>
      </c>
      <c r="J32" s="239" t="str">
        <f>IF(I32&gt;0,J25-I32,"")</f>
        <v/>
      </c>
      <c r="L32" s="278"/>
    </row>
    <row r="33" spans="1:12" x14ac:dyDescent="0.35">
      <c r="B33" s="877"/>
      <c r="C33" s="200"/>
      <c r="D33" s="86"/>
      <c r="E33" s="237" t="str">
        <f t="shared" si="0"/>
        <v xml:space="preserve"> </v>
      </c>
      <c r="G33" s="877"/>
      <c r="H33" s="200"/>
      <c r="I33" s="86"/>
      <c r="J33" s="237" t="str">
        <f t="shared" ref="J33:J38" si="4">IF(I33&gt;0,J32-I33," ")</f>
        <v xml:space="preserve"> </v>
      </c>
      <c r="L33" s="278"/>
    </row>
    <row r="34" spans="1:12" x14ac:dyDescent="0.35">
      <c r="B34" s="878"/>
      <c r="C34" s="200"/>
      <c r="D34" s="86"/>
      <c r="E34" s="237" t="str">
        <f t="shared" si="0"/>
        <v xml:space="preserve"> </v>
      </c>
      <c r="G34" s="878"/>
      <c r="H34" s="200"/>
      <c r="I34" s="86"/>
      <c r="J34" s="237" t="str">
        <f t="shared" si="4"/>
        <v xml:space="preserve"> </v>
      </c>
      <c r="L34" s="278"/>
    </row>
    <row r="35" spans="1:12" x14ac:dyDescent="0.35">
      <c r="B35" s="878"/>
      <c r="C35" s="200"/>
      <c r="D35" s="86"/>
      <c r="E35" s="237" t="str">
        <f t="shared" si="0"/>
        <v xml:space="preserve"> </v>
      </c>
      <c r="G35" s="878"/>
      <c r="H35" s="200"/>
      <c r="I35" s="86"/>
      <c r="J35" s="237" t="str">
        <f t="shared" si="4"/>
        <v xml:space="preserve"> </v>
      </c>
      <c r="L35" s="278"/>
    </row>
    <row r="36" spans="1:12" x14ac:dyDescent="0.35">
      <c r="B36" s="878"/>
      <c r="C36" s="200"/>
      <c r="D36" s="86"/>
      <c r="E36" s="237" t="str">
        <f t="shared" si="0"/>
        <v xml:space="preserve"> </v>
      </c>
      <c r="G36" s="878"/>
      <c r="H36" s="200"/>
      <c r="I36" s="86"/>
      <c r="J36" s="237" t="str">
        <f t="shared" si="4"/>
        <v xml:space="preserve"> </v>
      </c>
      <c r="L36" s="278"/>
    </row>
    <row r="37" spans="1:12" x14ac:dyDescent="0.35">
      <c r="B37" s="878"/>
      <c r="C37" s="200"/>
      <c r="D37" s="86"/>
      <c r="E37" s="237" t="str">
        <f t="shared" si="0"/>
        <v xml:space="preserve"> </v>
      </c>
      <c r="G37" s="878"/>
      <c r="H37" s="200"/>
      <c r="I37" s="86"/>
      <c r="J37" s="237" t="str">
        <f t="shared" si="4"/>
        <v xml:space="preserve"> </v>
      </c>
      <c r="L37" s="278"/>
    </row>
    <row r="38" spans="1:12" ht="15" thickBot="1" x14ac:dyDescent="0.4">
      <c r="B38" s="879"/>
      <c r="C38" s="200"/>
      <c r="D38" s="86"/>
      <c r="E38" s="237" t="str">
        <f t="shared" si="0"/>
        <v xml:space="preserve"> </v>
      </c>
      <c r="G38" s="879"/>
      <c r="H38" s="200"/>
      <c r="I38" s="86"/>
      <c r="J38" s="237" t="str">
        <f t="shared" si="4"/>
        <v xml:space="preserve"> </v>
      </c>
      <c r="L38" s="278"/>
    </row>
    <row r="39" spans="1:12" ht="15" thickBot="1" x14ac:dyDescent="0.4">
      <c r="B39" s="196" t="s">
        <v>363</v>
      </c>
      <c r="C39" s="199"/>
      <c r="D39" s="238">
        <f>SUM(D33:D38)</f>
        <v>0</v>
      </c>
      <c r="E39" s="239" t="e">
        <f>B5-D18-D25-D32-D39</f>
        <v>#DIV/0!</v>
      </c>
      <c r="G39" s="196" t="s">
        <v>363</v>
      </c>
      <c r="H39" s="199"/>
      <c r="I39" s="238">
        <f>SUM(I33:I38)</f>
        <v>0</v>
      </c>
      <c r="J39" s="239" t="e">
        <f>J12+I12-I18-I25-I32-I39</f>
        <v>#DIV/0!</v>
      </c>
      <c r="L39" s="278"/>
    </row>
    <row r="40" spans="1:12" x14ac:dyDescent="0.35">
      <c r="L40" s="278"/>
    </row>
    <row r="41" spans="1:12" x14ac:dyDescent="0.35">
      <c r="B41" s="204" t="s">
        <v>475</v>
      </c>
      <c r="L41" s="278"/>
    </row>
    <row r="42" spans="1:12" x14ac:dyDescent="0.35">
      <c r="B42" s="874"/>
      <c r="C42" s="874"/>
      <c r="D42" s="874"/>
      <c r="E42" s="874"/>
      <c r="F42" s="874"/>
      <c r="G42" s="874"/>
      <c r="H42" s="874"/>
      <c r="I42" s="874"/>
      <c r="J42" s="874"/>
      <c r="L42" s="278"/>
    </row>
    <row r="43" spans="1:12" x14ac:dyDescent="0.35">
      <c r="B43" s="874"/>
      <c r="C43" s="874"/>
      <c r="D43" s="874"/>
      <c r="E43" s="874"/>
      <c r="F43" s="874"/>
      <c r="G43" s="874"/>
      <c r="H43" s="874"/>
      <c r="I43" s="874"/>
      <c r="J43" s="874"/>
      <c r="L43" s="278"/>
    </row>
    <row r="44" spans="1:12" x14ac:dyDescent="0.35">
      <c r="B44" s="874"/>
      <c r="C44" s="874"/>
      <c r="D44" s="874"/>
      <c r="E44" s="874"/>
      <c r="F44" s="874"/>
      <c r="G44" s="874"/>
      <c r="H44" s="874"/>
      <c r="I44" s="874"/>
      <c r="J44" s="874"/>
      <c r="L44" s="278"/>
    </row>
    <row r="45" spans="1:12" x14ac:dyDescent="0.35">
      <c r="B45" s="874"/>
      <c r="C45" s="874"/>
      <c r="D45" s="874"/>
      <c r="E45" s="874"/>
      <c r="F45" s="874"/>
      <c r="G45" s="874"/>
      <c r="H45" s="874"/>
      <c r="I45" s="874"/>
      <c r="J45" s="874"/>
      <c r="L45" s="278"/>
    </row>
    <row r="46" spans="1:12" x14ac:dyDescent="0.35">
      <c r="L46" s="278"/>
    </row>
    <row r="47" spans="1:12" s="235" customFormat="1" ht="9" customHeight="1" x14ac:dyDescent="0.35">
      <c r="A47" s="280"/>
      <c r="B47" s="280"/>
      <c r="C47" s="280"/>
      <c r="D47" s="280"/>
      <c r="E47" s="280"/>
      <c r="F47" s="280"/>
      <c r="G47" s="280"/>
      <c r="H47" s="280"/>
      <c r="I47" s="280"/>
      <c r="J47" s="280"/>
      <c r="K47" s="280"/>
      <c r="L47" s="279"/>
    </row>
    <row r="49" spans="6:13" s="186" customFormat="1" x14ac:dyDescent="0.35">
      <c r="F49" s="24"/>
      <c r="G49" s="24"/>
      <c r="H49" s="24"/>
      <c r="I49" s="24"/>
      <c r="M49" s="187"/>
    </row>
    <row r="50" spans="6:13" s="186" customFormat="1" x14ac:dyDescent="0.35">
      <c r="F50" s="24"/>
      <c r="G50" s="24"/>
      <c r="H50" s="24"/>
      <c r="I50" s="24"/>
      <c r="M50" s="187"/>
    </row>
    <row r="51" spans="6:13" s="186" customFormat="1" x14ac:dyDescent="0.35">
      <c r="F51" s="24"/>
      <c r="G51" s="24"/>
      <c r="H51" s="24"/>
      <c r="I51" s="24"/>
      <c r="M51" s="187"/>
    </row>
    <row r="52" spans="6:13" s="186" customFormat="1" x14ac:dyDescent="0.35">
      <c r="F52" s="24"/>
      <c r="G52" s="24"/>
      <c r="H52" s="24"/>
      <c r="I52" s="24"/>
      <c r="M52" s="187"/>
    </row>
    <row r="53" spans="6:13" s="186" customFormat="1" x14ac:dyDescent="0.35">
      <c r="F53" s="24"/>
      <c r="G53" s="24"/>
      <c r="H53" s="24"/>
      <c r="I53" s="24"/>
      <c r="M53" s="187"/>
    </row>
    <row r="54" spans="6:13" s="186" customFormat="1" x14ac:dyDescent="0.35">
      <c r="F54" s="24"/>
      <c r="G54" s="24"/>
      <c r="H54" s="24"/>
      <c r="I54" s="24"/>
      <c r="M54" s="187"/>
    </row>
  </sheetData>
  <sheetProtection algorithmName="SHA-512" hashValue="Z3r1K2NlZNrT+ka2Fq8aX4f+Rxu8HTNL0iDUWucWUfmOK24GMYaf18mAsxSbkbOeNI2Xp9aRuAZazkUYYxBd3Q==" saltValue="zY4rGjBLfJj0bsK5KCKscg==" spinCount="100000" sheet="1" objects="1" scenarios="1"/>
  <dataConsolidate/>
  <mergeCells count="1380">
    <mergeCell ref="WUK2:WUV2"/>
    <mergeCell ref="WUW2:WVH2"/>
    <mergeCell ref="WVI2:WVT2"/>
    <mergeCell ref="WVU2:WWF2"/>
    <mergeCell ref="WWG2:WWR2"/>
    <mergeCell ref="WSC2:WSN2"/>
    <mergeCell ref="WSO2:WSZ2"/>
    <mergeCell ref="WTA2:WTL2"/>
    <mergeCell ref="WTM2:WTX2"/>
    <mergeCell ref="XDQ2:XEB2"/>
    <mergeCell ref="XEC2:XEN2"/>
    <mergeCell ref="XEO2:XEZ2"/>
    <mergeCell ref="XFA2:XFD2"/>
    <mergeCell ref="XBI2:XBT2"/>
    <mergeCell ref="XBU2:XCF2"/>
    <mergeCell ref="XCG2:XCR2"/>
    <mergeCell ref="XCS2:XDD2"/>
    <mergeCell ref="XDE2:XDP2"/>
    <mergeCell ref="WZA2:WZL2"/>
    <mergeCell ref="WZM2:WZX2"/>
    <mergeCell ref="WZY2:XAJ2"/>
    <mergeCell ref="XAK2:XAV2"/>
    <mergeCell ref="XAW2:XBH2"/>
    <mergeCell ref="WWS2:WXD2"/>
    <mergeCell ref="WXE2:WXP2"/>
    <mergeCell ref="WXQ2:WYB2"/>
    <mergeCell ref="WYC2:WYN2"/>
    <mergeCell ref="WYO2:WYZ2"/>
    <mergeCell ref="WTY2:WUJ2"/>
    <mergeCell ref="WPU2:WQF2"/>
    <mergeCell ref="WQG2:WQR2"/>
    <mergeCell ref="WQS2:WRD2"/>
    <mergeCell ref="WRE2:WRP2"/>
    <mergeCell ref="WRQ2:WSB2"/>
    <mergeCell ref="WNM2:WNX2"/>
    <mergeCell ref="WNY2:WOJ2"/>
    <mergeCell ref="WOK2:WOV2"/>
    <mergeCell ref="WOW2:WPH2"/>
    <mergeCell ref="WPI2:WPT2"/>
    <mergeCell ref="WLE2:WLP2"/>
    <mergeCell ref="WLQ2:WMB2"/>
    <mergeCell ref="WMC2:WMN2"/>
    <mergeCell ref="WMO2:WMZ2"/>
    <mergeCell ref="WNA2:WNL2"/>
    <mergeCell ref="WIW2:WJH2"/>
    <mergeCell ref="WJI2:WJT2"/>
    <mergeCell ref="WJU2:WKF2"/>
    <mergeCell ref="WKG2:WKR2"/>
    <mergeCell ref="WKS2:WLD2"/>
    <mergeCell ref="WGO2:WGZ2"/>
    <mergeCell ref="WHA2:WHL2"/>
    <mergeCell ref="WHM2:WHX2"/>
    <mergeCell ref="WHY2:WIJ2"/>
    <mergeCell ref="WIK2:WIV2"/>
    <mergeCell ref="WEG2:WER2"/>
    <mergeCell ref="WES2:WFD2"/>
    <mergeCell ref="WFE2:WFP2"/>
    <mergeCell ref="WFQ2:WGB2"/>
    <mergeCell ref="WGC2:WGN2"/>
    <mergeCell ref="WBY2:WCJ2"/>
    <mergeCell ref="WCK2:WCV2"/>
    <mergeCell ref="WCW2:WDH2"/>
    <mergeCell ref="WDI2:WDT2"/>
    <mergeCell ref="WDU2:WEF2"/>
    <mergeCell ref="VZQ2:WAB2"/>
    <mergeCell ref="WAC2:WAN2"/>
    <mergeCell ref="WAO2:WAZ2"/>
    <mergeCell ref="WBA2:WBL2"/>
    <mergeCell ref="WBM2:WBX2"/>
    <mergeCell ref="VXI2:VXT2"/>
    <mergeCell ref="VXU2:VYF2"/>
    <mergeCell ref="VYG2:VYR2"/>
    <mergeCell ref="VYS2:VZD2"/>
    <mergeCell ref="VZE2:VZP2"/>
    <mergeCell ref="VVA2:VVL2"/>
    <mergeCell ref="VVM2:VVX2"/>
    <mergeCell ref="VVY2:VWJ2"/>
    <mergeCell ref="VWK2:VWV2"/>
    <mergeCell ref="VWW2:VXH2"/>
    <mergeCell ref="VSS2:VTD2"/>
    <mergeCell ref="VTE2:VTP2"/>
    <mergeCell ref="VTQ2:VUB2"/>
    <mergeCell ref="VUC2:VUN2"/>
    <mergeCell ref="VUO2:VUZ2"/>
    <mergeCell ref="VQK2:VQV2"/>
    <mergeCell ref="VQW2:VRH2"/>
    <mergeCell ref="VRI2:VRT2"/>
    <mergeCell ref="VRU2:VSF2"/>
    <mergeCell ref="VSG2:VSR2"/>
    <mergeCell ref="VOC2:VON2"/>
    <mergeCell ref="VOO2:VOZ2"/>
    <mergeCell ref="VPA2:VPL2"/>
    <mergeCell ref="VPM2:VPX2"/>
    <mergeCell ref="VPY2:VQJ2"/>
    <mergeCell ref="VLU2:VMF2"/>
    <mergeCell ref="VMG2:VMR2"/>
    <mergeCell ref="VMS2:VND2"/>
    <mergeCell ref="VNE2:VNP2"/>
    <mergeCell ref="VNQ2:VOB2"/>
    <mergeCell ref="VJM2:VJX2"/>
    <mergeCell ref="VJY2:VKJ2"/>
    <mergeCell ref="VKK2:VKV2"/>
    <mergeCell ref="VKW2:VLH2"/>
    <mergeCell ref="VLI2:VLT2"/>
    <mergeCell ref="VHE2:VHP2"/>
    <mergeCell ref="VHQ2:VIB2"/>
    <mergeCell ref="VIC2:VIN2"/>
    <mergeCell ref="VIO2:VIZ2"/>
    <mergeCell ref="VJA2:VJL2"/>
    <mergeCell ref="VEW2:VFH2"/>
    <mergeCell ref="VFI2:VFT2"/>
    <mergeCell ref="VFU2:VGF2"/>
    <mergeCell ref="VGG2:VGR2"/>
    <mergeCell ref="VGS2:VHD2"/>
    <mergeCell ref="VCO2:VCZ2"/>
    <mergeCell ref="VDA2:VDL2"/>
    <mergeCell ref="VDM2:VDX2"/>
    <mergeCell ref="VDY2:VEJ2"/>
    <mergeCell ref="VEK2:VEV2"/>
    <mergeCell ref="VAG2:VAR2"/>
    <mergeCell ref="VAS2:VBD2"/>
    <mergeCell ref="VBE2:VBP2"/>
    <mergeCell ref="VBQ2:VCB2"/>
    <mergeCell ref="VCC2:VCN2"/>
    <mergeCell ref="UXY2:UYJ2"/>
    <mergeCell ref="UYK2:UYV2"/>
    <mergeCell ref="UYW2:UZH2"/>
    <mergeCell ref="UZI2:UZT2"/>
    <mergeCell ref="UZU2:VAF2"/>
    <mergeCell ref="UVQ2:UWB2"/>
    <mergeCell ref="UWC2:UWN2"/>
    <mergeCell ref="UWO2:UWZ2"/>
    <mergeCell ref="UXA2:UXL2"/>
    <mergeCell ref="UXM2:UXX2"/>
    <mergeCell ref="UTI2:UTT2"/>
    <mergeCell ref="UTU2:UUF2"/>
    <mergeCell ref="UUG2:UUR2"/>
    <mergeCell ref="UUS2:UVD2"/>
    <mergeCell ref="UVE2:UVP2"/>
    <mergeCell ref="URA2:URL2"/>
    <mergeCell ref="URM2:URX2"/>
    <mergeCell ref="URY2:USJ2"/>
    <mergeCell ref="USK2:USV2"/>
    <mergeCell ref="USW2:UTH2"/>
    <mergeCell ref="UOS2:UPD2"/>
    <mergeCell ref="UPE2:UPP2"/>
    <mergeCell ref="UPQ2:UQB2"/>
    <mergeCell ref="UQC2:UQN2"/>
    <mergeCell ref="UQO2:UQZ2"/>
    <mergeCell ref="UMK2:UMV2"/>
    <mergeCell ref="UMW2:UNH2"/>
    <mergeCell ref="UNI2:UNT2"/>
    <mergeCell ref="UNU2:UOF2"/>
    <mergeCell ref="UOG2:UOR2"/>
    <mergeCell ref="UKC2:UKN2"/>
    <mergeCell ref="UKO2:UKZ2"/>
    <mergeCell ref="ULA2:ULL2"/>
    <mergeCell ref="ULM2:ULX2"/>
    <mergeCell ref="ULY2:UMJ2"/>
    <mergeCell ref="UHU2:UIF2"/>
    <mergeCell ref="UIG2:UIR2"/>
    <mergeCell ref="UIS2:UJD2"/>
    <mergeCell ref="UJE2:UJP2"/>
    <mergeCell ref="UJQ2:UKB2"/>
    <mergeCell ref="UFM2:UFX2"/>
    <mergeCell ref="UFY2:UGJ2"/>
    <mergeCell ref="UGK2:UGV2"/>
    <mergeCell ref="UGW2:UHH2"/>
    <mergeCell ref="UHI2:UHT2"/>
    <mergeCell ref="UDE2:UDP2"/>
    <mergeCell ref="UDQ2:UEB2"/>
    <mergeCell ref="UEC2:UEN2"/>
    <mergeCell ref="UEO2:UEZ2"/>
    <mergeCell ref="UFA2:UFL2"/>
    <mergeCell ref="UAW2:UBH2"/>
    <mergeCell ref="UBI2:UBT2"/>
    <mergeCell ref="UBU2:UCF2"/>
    <mergeCell ref="UCG2:UCR2"/>
    <mergeCell ref="UCS2:UDD2"/>
    <mergeCell ref="TYO2:TYZ2"/>
    <mergeCell ref="TZA2:TZL2"/>
    <mergeCell ref="TZM2:TZX2"/>
    <mergeCell ref="TZY2:UAJ2"/>
    <mergeCell ref="UAK2:UAV2"/>
    <mergeCell ref="TWG2:TWR2"/>
    <mergeCell ref="TWS2:TXD2"/>
    <mergeCell ref="TXE2:TXP2"/>
    <mergeCell ref="TXQ2:TYB2"/>
    <mergeCell ref="TYC2:TYN2"/>
    <mergeCell ref="TTY2:TUJ2"/>
    <mergeCell ref="TUK2:TUV2"/>
    <mergeCell ref="TUW2:TVH2"/>
    <mergeCell ref="TVI2:TVT2"/>
    <mergeCell ref="TVU2:TWF2"/>
    <mergeCell ref="TRQ2:TSB2"/>
    <mergeCell ref="TSC2:TSN2"/>
    <mergeCell ref="TSO2:TSZ2"/>
    <mergeCell ref="TTA2:TTL2"/>
    <mergeCell ref="TTM2:TTX2"/>
    <mergeCell ref="TPI2:TPT2"/>
    <mergeCell ref="TPU2:TQF2"/>
    <mergeCell ref="TQG2:TQR2"/>
    <mergeCell ref="TQS2:TRD2"/>
    <mergeCell ref="TRE2:TRP2"/>
    <mergeCell ref="TNA2:TNL2"/>
    <mergeCell ref="TNM2:TNX2"/>
    <mergeCell ref="TNY2:TOJ2"/>
    <mergeCell ref="TOK2:TOV2"/>
    <mergeCell ref="TOW2:TPH2"/>
    <mergeCell ref="TKS2:TLD2"/>
    <mergeCell ref="TLE2:TLP2"/>
    <mergeCell ref="TLQ2:TMB2"/>
    <mergeCell ref="TMC2:TMN2"/>
    <mergeCell ref="TMO2:TMZ2"/>
    <mergeCell ref="TIK2:TIV2"/>
    <mergeCell ref="TIW2:TJH2"/>
    <mergeCell ref="TJI2:TJT2"/>
    <mergeCell ref="TJU2:TKF2"/>
    <mergeCell ref="TKG2:TKR2"/>
    <mergeCell ref="TGC2:TGN2"/>
    <mergeCell ref="TGO2:TGZ2"/>
    <mergeCell ref="THA2:THL2"/>
    <mergeCell ref="THM2:THX2"/>
    <mergeCell ref="THY2:TIJ2"/>
    <mergeCell ref="TDU2:TEF2"/>
    <mergeCell ref="TEG2:TER2"/>
    <mergeCell ref="TES2:TFD2"/>
    <mergeCell ref="TFE2:TFP2"/>
    <mergeCell ref="TFQ2:TGB2"/>
    <mergeCell ref="TBM2:TBX2"/>
    <mergeCell ref="TBY2:TCJ2"/>
    <mergeCell ref="TCK2:TCV2"/>
    <mergeCell ref="TCW2:TDH2"/>
    <mergeCell ref="TDI2:TDT2"/>
    <mergeCell ref="SZE2:SZP2"/>
    <mergeCell ref="SZQ2:TAB2"/>
    <mergeCell ref="TAC2:TAN2"/>
    <mergeCell ref="TAO2:TAZ2"/>
    <mergeCell ref="TBA2:TBL2"/>
    <mergeCell ref="SWW2:SXH2"/>
    <mergeCell ref="SXI2:SXT2"/>
    <mergeCell ref="SXU2:SYF2"/>
    <mergeCell ref="SYG2:SYR2"/>
    <mergeCell ref="SYS2:SZD2"/>
    <mergeCell ref="SUO2:SUZ2"/>
    <mergeCell ref="SVA2:SVL2"/>
    <mergeCell ref="SVM2:SVX2"/>
    <mergeCell ref="SVY2:SWJ2"/>
    <mergeCell ref="SWK2:SWV2"/>
    <mergeCell ref="SSG2:SSR2"/>
    <mergeCell ref="SSS2:STD2"/>
    <mergeCell ref="STE2:STP2"/>
    <mergeCell ref="STQ2:SUB2"/>
    <mergeCell ref="SUC2:SUN2"/>
    <mergeCell ref="SPY2:SQJ2"/>
    <mergeCell ref="SQK2:SQV2"/>
    <mergeCell ref="SQW2:SRH2"/>
    <mergeCell ref="SRI2:SRT2"/>
    <mergeCell ref="SRU2:SSF2"/>
    <mergeCell ref="SNQ2:SOB2"/>
    <mergeCell ref="SOC2:SON2"/>
    <mergeCell ref="SOO2:SOZ2"/>
    <mergeCell ref="SPA2:SPL2"/>
    <mergeCell ref="SPM2:SPX2"/>
    <mergeCell ref="SLI2:SLT2"/>
    <mergeCell ref="SLU2:SMF2"/>
    <mergeCell ref="SMG2:SMR2"/>
    <mergeCell ref="SMS2:SND2"/>
    <mergeCell ref="SNE2:SNP2"/>
    <mergeCell ref="SJA2:SJL2"/>
    <mergeCell ref="SJM2:SJX2"/>
    <mergeCell ref="SJY2:SKJ2"/>
    <mergeCell ref="SKK2:SKV2"/>
    <mergeCell ref="SKW2:SLH2"/>
    <mergeCell ref="SGS2:SHD2"/>
    <mergeCell ref="SHE2:SHP2"/>
    <mergeCell ref="SHQ2:SIB2"/>
    <mergeCell ref="SIC2:SIN2"/>
    <mergeCell ref="SIO2:SIZ2"/>
    <mergeCell ref="SEK2:SEV2"/>
    <mergeCell ref="SEW2:SFH2"/>
    <mergeCell ref="SFI2:SFT2"/>
    <mergeCell ref="SFU2:SGF2"/>
    <mergeCell ref="SGG2:SGR2"/>
    <mergeCell ref="SCC2:SCN2"/>
    <mergeCell ref="SCO2:SCZ2"/>
    <mergeCell ref="SDA2:SDL2"/>
    <mergeCell ref="SDM2:SDX2"/>
    <mergeCell ref="SDY2:SEJ2"/>
    <mergeCell ref="RZU2:SAF2"/>
    <mergeCell ref="SAG2:SAR2"/>
    <mergeCell ref="SAS2:SBD2"/>
    <mergeCell ref="SBE2:SBP2"/>
    <mergeCell ref="SBQ2:SCB2"/>
    <mergeCell ref="RXM2:RXX2"/>
    <mergeCell ref="RXY2:RYJ2"/>
    <mergeCell ref="RYK2:RYV2"/>
    <mergeCell ref="RYW2:RZH2"/>
    <mergeCell ref="RZI2:RZT2"/>
    <mergeCell ref="RVE2:RVP2"/>
    <mergeCell ref="RVQ2:RWB2"/>
    <mergeCell ref="RWC2:RWN2"/>
    <mergeCell ref="RWO2:RWZ2"/>
    <mergeCell ref="RXA2:RXL2"/>
    <mergeCell ref="RSW2:RTH2"/>
    <mergeCell ref="RTI2:RTT2"/>
    <mergeCell ref="RTU2:RUF2"/>
    <mergeCell ref="RUG2:RUR2"/>
    <mergeCell ref="RUS2:RVD2"/>
    <mergeCell ref="RQO2:RQZ2"/>
    <mergeCell ref="RRA2:RRL2"/>
    <mergeCell ref="RRM2:RRX2"/>
    <mergeCell ref="RRY2:RSJ2"/>
    <mergeCell ref="RSK2:RSV2"/>
    <mergeCell ref="ROG2:ROR2"/>
    <mergeCell ref="ROS2:RPD2"/>
    <mergeCell ref="RPE2:RPP2"/>
    <mergeCell ref="RPQ2:RQB2"/>
    <mergeCell ref="RQC2:RQN2"/>
    <mergeCell ref="RLY2:RMJ2"/>
    <mergeCell ref="RMK2:RMV2"/>
    <mergeCell ref="RMW2:RNH2"/>
    <mergeCell ref="RNI2:RNT2"/>
    <mergeCell ref="RNU2:ROF2"/>
    <mergeCell ref="RJQ2:RKB2"/>
    <mergeCell ref="RKC2:RKN2"/>
    <mergeCell ref="RKO2:RKZ2"/>
    <mergeCell ref="RLA2:RLL2"/>
    <mergeCell ref="RLM2:RLX2"/>
    <mergeCell ref="RHI2:RHT2"/>
    <mergeCell ref="RHU2:RIF2"/>
    <mergeCell ref="RIG2:RIR2"/>
    <mergeCell ref="RIS2:RJD2"/>
    <mergeCell ref="RJE2:RJP2"/>
    <mergeCell ref="RFA2:RFL2"/>
    <mergeCell ref="RFM2:RFX2"/>
    <mergeCell ref="RFY2:RGJ2"/>
    <mergeCell ref="RGK2:RGV2"/>
    <mergeCell ref="RGW2:RHH2"/>
    <mergeCell ref="RCS2:RDD2"/>
    <mergeCell ref="RDE2:RDP2"/>
    <mergeCell ref="RDQ2:REB2"/>
    <mergeCell ref="REC2:REN2"/>
    <mergeCell ref="REO2:REZ2"/>
    <mergeCell ref="RAK2:RAV2"/>
    <mergeCell ref="RAW2:RBH2"/>
    <mergeCell ref="RBI2:RBT2"/>
    <mergeCell ref="RBU2:RCF2"/>
    <mergeCell ref="RCG2:RCR2"/>
    <mergeCell ref="QYC2:QYN2"/>
    <mergeCell ref="QYO2:QYZ2"/>
    <mergeCell ref="QZA2:QZL2"/>
    <mergeCell ref="QZM2:QZX2"/>
    <mergeCell ref="QZY2:RAJ2"/>
    <mergeCell ref="QVU2:QWF2"/>
    <mergeCell ref="QWG2:QWR2"/>
    <mergeCell ref="QWS2:QXD2"/>
    <mergeCell ref="QXE2:QXP2"/>
    <mergeCell ref="QXQ2:QYB2"/>
    <mergeCell ref="QTM2:QTX2"/>
    <mergeCell ref="QTY2:QUJ2"/>
    <mergeCell ref="QUK2:QUV2"/>
    <mergeCell ref="QUW2:QVH2"/>
    <mergeCell ref="QVI2:QVT2"/>
    <mergeCell ref="QRE2:QRP2"/>
    <mergeCell ref="QRQ2:QSB2"/>
    <mergeCell ref="QSC2:QSN2"/>
    <mergeCell ref="QSO2:QSZ2"/>
    <mergeCell ref="QTA2:QTL2"/>
    <mergeCell ref="QOW2:QPH2"/>
    <mergeCell ref="QPI2:QPT2"/>
    <mergeCell ref="QPU2:QQF2"/>
    <mergeCell ref="QQG2:QQR2"/>
    <mergeCell ref="QQS2:QRD2"/>
    <mergeCell ref="QMO2:QMZ2"/>
    <mergeCell ref="QNA2:QNL2"/>
    <mergeCell ref="QNM2:QNX2"/>
    <mergeCell ref="QNY2:QOJ2"/>
    <mergeCell ref="QOK2:QOV2"/>
    <mergeCell ref="QKG2:QKR2"/>
    <mergeCell ref="QKS2:QLD2"/>
    <mergeCell ref="QLE2:QLP2"/>
    <mergeCell ref="QLQ2:QMB2"/>
    <mergeCell ref="QMC2:QMN2"/>
    <mergeCell ref="QHY2:QIJ2"/>
    <mergeCell ref="QIK2:QIV2"/>
    <mergeCell ref="QIW2:QJH2"/>
    <mergeCell ref="QJI2:QJT2"/>
    <mergeCell ref="QJU2:QKF2"/>
    <mergeCell ref="QFQ2:QGB2"/>
    <mergeCell ref="QGC2:QGN2"/>
    <mergeCell ref="QGO2:QGZ2"/>
    <mergeCell ref="QHA2:QHL2"/>
    <mergeCell ref="QHM2:QHX2"/>
    <mergeCell ref="QDI2:QDT2"/>
    <mergeCell ref="QDU2:QEF2"/>
    <mergeCell ref="QEG2:QER2"/>
    <mergeCell ref="QES2:QFD2"/>
    <mergeCell ref="QFE2:QFP2"/>
    <mergeCell ref="QBA2:QBL2"/>
    <mergeCell ref="QBM2:QBX2"/>
    <mergeCell ref="QBY2:QCJ2"/>
    <mergeCell ref="QCK2:QCV2"/>
    <mergeCell ref="QCW2:QDH2"/>
    <mergeCell ref="PYS2:PZD2"/>
    <mergeCell ref="PZE2:PZP2"/>
    <mergeCell ref="PZQ2:QAB2"/>
    <mergeCell ref="QAC2:QAN2"/>
    <mergeCell ref="QAO2:QAZ2"/>
    <mergeCell ref="PWK2:PWV2"/>
    <mergeCell ref="PWW2:PXH2"/>
    <mergeCell ref="PXI2:PXT2"/>
    <mergeCell ref="PXU2:PYF2"/>
    <mergeCell ref="PYG2:PYR2"/>
    <mergeCell ref="PUC2:PUN2"/>
    <mergeCell ref="PUO2:PUZ2"/>
    <mergeCell ref="PVA2:PVL2"/>
    <mergeCell ref="PVM2:PVX2"/>
    <mergeCell ref="PVY2:PWJ2"/>
    <mergeCell ref="PRU2:PSF2"/>
    <mergeCell ref="PSG2:PSR2"/>
    <mergeCell ref="PSS2:PTD2"/>
    <mergeCell ref="PTE2:PTP2"/>
    <mergeCell ref="PTQ2:PUB2"/>
    <mergeCell ref="PPM2:PPX2"/>
    <mergeCell ref="PPY2:PQJ2"/>
    <mergeCell ref="PQK2:PQV2"/>
    <mergeCell ref="PQW2:PRH2"/>
    <mergeCell ref="PRI2:PRT2"/>
    <mergeCell ref="PNE2:PNP2"/>
    <mergeCell ref="PNQ2:POB2"/>
    <mergeCell ref="POC2:PON2"/>
    <mergeCell ref="POO2:POZ2"/>
    <mergeCell ref="PPA2:PPL2"/>
    <mergeCell ref="PKW2:PLH2"/>
    <mergeCell ref="PLI2:PLT2"/>
    <mergeCell ref="PLU2:PMF2"/>
    <mergeCell ref="PMG2:PMR2"/>
    <mergeCell ref="PMS2:PND2"/>
    <mergeCell ref="PIO2:PIZ2"/>
    <mergeCell ref="PJA2:PJL2"/>
    <mergeCell ref="PJM2:PJX2"/>
    <mergeCell ref="PJY2:PKJ2"/>
    <mergeCell ref="PKK2:PKV2"/>
    <mergeCell ref="PGG2:PGR2"/>
    <mergeCell ref="PGS2:PHD2"/>
    <mergeCell ref="PHE2:PHP2"/>
    <mergeCell ref="PHQ2:PIB2"/>
    <mergeCell ref="PIC2:PIN2"/>
    <mergeCell ref="PDY2:PEJ2"/>
    <mergeCell ref="PEK2:PEV2"/>
    <mergeCell ref="PEW2:PFH2"/>
    <mergeCell ref="PFI2:PFT2"/>
    <mergeCell ref="PFU2:PGF2"/>
    <mergeCell ref="PBQ2:PCB2"/>
    <mergeCell ref="PCC2:PCN2"/>
    <mergeCell ref="PCO2:PCZ2"/>
    <mergeCell ref="PDA2:PDL2"/>
    <mergeCell ref="PDM2:PDX2"/>
    <mergeCell ref="OZI2:OZT2"/>
    <mergeCell ref="OZU2:PAF2"/>
    <mergeCell ref="PAG2:PAR2"/>
    <mergeCell ref="PAS2:PBD2"/>
    <mergeCell ref="PBE2:PBP2"/>
    <mergeCell ref="OXA2:OXL2"/>
    <mergeCell ref="OXM2:OXX2"/>
    <mergeCell ref="OXY2:OYJ2"/>
    <mergeCell ref="OYK2:OYV2"/>
    <mergeCell ref="OYW2:OZH2"/>
    <mergeCell ref="OUS2:OVD2"/>
    <mergeCell ref="OVE2:OVP2"/>
    <mergeCell ref="OVQ2:OWB2"/>
    <mergeCell ref="OWC2:OWN2"/>
    <mergeCell ref="OWO2:OWZ2"/>
    <mergeCell ref="OSK2:OSV2"/>
    <mergeCell ref="OSW2:OTH2"/>
    <mergeCell ref="OTI2:OTT2"/>
    <mergeCell ref="OTU2:OUF2"/>
    <mergeCell ref="OUG2:OUR2"/>
    <mergeCell ref="OQC2:OQN2"/>
    <mergeCell ref="OQO2:OQZ2"/>
    <mergeCell ref="ORA2:ORL2"/>
    <mergeCell ref="ORM2:ORX2"/>
    <mergeCell ref="ORY2:OSJ2"/>
    <mergeCell ref="ONU2:OOF2"/>
    <mergeCell ref="OOG2:OOR2"/>
    <mergeCell ref="OOS2:OPD2"/>
    <mergeCell ref="OPE2:OPP2"/>
    <mergeCell ref="OPQ2:OQB2"/>
    <mergeCell ref="OLM2:OLX2"/>
    <mergeCell ref="OLY2:OMJ2"/>
    <mergeCell ref="OMK2:OMV2"/>
    <mergeCell ref="OMW2:ONH2"/>
    <mergeCell ref="ONI2:ONT2"/>
    <mergeCell ref="OJE2:OJP2"/>
    <mergeCell ref="OJQ2:OKB2"/>
    <mergeCell ref="OKC2:OKN2"/>
    <mergeCell ref="OKO2:OKZ2"/>
    <mergeCell ref="OLA2:OLL2"/>
    <mergeCell ref="OGW2:OHH2"/>
    <mergeCell ref="OHI2:OHT2"/>
    <mergeCell ref="OHU2:OIF2"/>
    <mergeCell ref="OIG2:OIR2"/>
    <mergeCell ref="OIS2:OJD2"/>
    <mergeCell ref="OEO2:OEZ2"/>
    <mergeCell ref="OFA2:OFL2"/>
    <mergeCell ref="OFM2:OFX2"/>
    <mergeCell ref="OFY2:OGJ2"/>
    <mergeCell ref="OGK2:OGV2"/>
    <mergeCell ref="OCG2:OCR2"/>
    <mergeCell ref="OCS2:ODD2"/>
    <mergeCell ref="ODE2:ODP2"/>
    <mergeCell ref="ODQ2:OEB2"/>
    <mergeCell ref="OEC2:OEN2"/>
    <mergeCell ref="NZY2:OAJ2"/>
    <mergeCell ref="OAK2:OAV2"/>
    <mergeCell ref="OAW2:OBH2"/>
    <mergeCell ref="OBI2:OBT2"/>
    <mergeCell ref="OBU2:OCF2"/>
    <mergeCell ref="NXQ2:NYB2"/>
    <mergeCell ref="NYC2:NYN2"/>
    <mergeCell ref="NYO2:NYZ2"/>
    <mergeCell ref="NZA2:NZL2"/>
    <mergeCell ref="NZM2:NZX2"/>
    <mergeCell ref="NVI2:NVT2"/>
    <mergeCell ref="NVU2:NWF2"/>
    <mergeCell ref="NWG2:NWR2"/>
    <mergeCell ref="NWS2:NXD2"/>
    <mergeCell ref="NXE2:NXP2"/>
    <mergeCell ref="NTA2:NTL2"/>
    <mergeCell ref="NTM2:NTX2"/>
    <mergeCell ref="NTY2:NUJ2"/>
    <mergeCell ref="NUK2:NUV2"/>
    <mergeCell ref="NUW2:NVH2"/>
    <mergeCell ref="NQS2:NRD2"/>
    <mergeCell ref="NRE2:NRP2"/>
    <mergeCell ref="NRQ2:NSB2"/>
    <mergeCell ref="NSC2:NSN2"/>
    <mergeCell ref="NSO2:NSZ2"/>
    <mergeCell ref="NOK2:NOV2"/>
    <mergeCell ref="NOW2:NPH2"/>
    <mergeCell ref="NPI2:NPT2"/>
    <mergeCell ref="NPU2:NQF2"/>
    <mergeCell ref="NQG2:NQR2"/>
    <mergeCell ref="NMC2:NMN2"/>
    <mergeCell ref="NMO2:NMZ2"/>
    <mergeCell ref="NNA2:NNL2"/>
    <mergeCell ref="NNM2:NNX2"/>
    <mergeCell ref="NNY2:NOJ2"/>
    <mergeCell ref="NJU2:NKF2"/>
    <mergeCell ref="NKG2:NKR2"/>
    <mergeCell ref="NKS2:NLD2"/>
    <mergeCell ref="NLE2:NLP2"/>
    <mergeCell ref="NLQ2:NMB2"/>
    <mergeCell ref="NHM2:NHX2"/>
    <mergeCell ref="NHY2:NIJ2"/>
    <mergeCell ref="NIK2:NIV2"/>
    <mergeCell ref="NIW2:NJH2"/>
    <mergeCell ref="NJI2:NJT2"/>
    <mergeCell ref="NFE2:NFP2"/>
    <mergeCell ref="NFQ2:NGB2"/>
    <mergeCell ref="NGC2:NGN2"/>
    <mergeCell ref="NGO2:NGZ2"/>
    <mergeCell ref="NHA2:NHL2"/>
    <mergeCell ref="NCW2:NDH2"/>
    <mergeCell ref="NDI2:NDT2"/>
    <mergeCell ref="NDU2:NEF2"/>
    <mergeCell ref="NEG2:NER2"/>
    <mergeCell ref="NES2:NFD2"/>
    <mergeCell ref="NAO2:NAZ2"/>
    <mergeCell ref="NBA2:NBL2"/>
    <mergeCell ref="NBM2:NBX2"/>
    <mergeCell ref="NBY2:NCJ2"/>
    <mergeCell ref="NCK2:NCV2"/>
    <mergeCell ref="MYG2:MYR2"/>
    <mergeCell ref="MYS2:MZD2"/>
    <mergeCell ref="MZE2:MZP2"/>
    <mergeCell ref="MZQ2:NAB2"/>
    <mergeCell ref="NAC2:NAN2"/>
    <mergeCell ref="MVY2:MWJ2"/>
    <mergeCell ref="MWK2:MWV2"/>
    <mergeCell ref="MWW2:MXH2"/>
    <mergeCell ref="MXI2:MXT2"/>
    <mergeCell ref="MXU2:MYF2"/>
    <mergeCell ref="MTQ2:MUB2"/>
    <mergeCell ref="MUC2:MUN2"/>
    <mergeCell ref="MUO2:MUZ2"/>
    <mergeCell ref="MVA2:MVL2"/>
    <mergeCell ref="MVM2:MVX2"/>
    <mergeCell ref="MRI2:MRT2"/>
    <mergeCell ref="MRU2:MSF2"/>
    <mergeCell ref="MSG2:MSR2"/>
    <mergeCell ref="MSS2:MTD2"/>
    <mergeCell ref="MTE2:MTP2"/>
    <mergeCell ref="MPA2:MPL2"/>
    <mergeCell ref="MPM2:MPX2"/>
    <mergeCell ref="MPY2:MQJ2"/>
    <mergeCell ref="MQK2:MQV2"/>
    <mergeCell ref="MQW2:MRH2"/>
    <mergeCell ref="MMS2:MND2"/>
    <mergeCell ref="MNE2:MNP2"/>
    <mergeCell ref="MNQ2:MOB2"/>
    <mergeCell ref="MOC2:MON2"/>
    <mergeCell ref="MOO2:MOZ2"/>
    <mergeCell ref="MKK2:MKV2"/>
    <mergeCell ref="MKW2:MLH2"/>
    <mergeCell ref="MLI2:MLT2"/>
    <mergeCell ref="MLU2:MMF2"/>
    <mergeCell ref="MMG2:MMR2"/>
    <mergeCell ref="MIC2:MIN2"/>
    <mergeCell ref="MIO2:MIZ2"/>
    <mergeCell ref="MJA2:MJL2"/>
    <mergeCell ref="MJM2:MJX2"/>
    <mergeCell ref="MJY2:MKJ2"/>
    <mergeCell ref="MFU2:MGF2"/>
    <mergeCell ref="MGG2:MGR2"/>
    <mergeCell ref="MGS2:MHD2"/>
    <mergeCell ref="MHE2:MHP2"/>
    <mergeCell ref="MHQ2:MIB2"/>
    <mergeCell ref="MDM2:MDX2"/>
    <mergeCell ref="MDY2:MEJ2"/>
    <mergeCell ref="MEK2:MEV2"/>
    <mergeCell ref="MEW2:MFH2"/>
    <mergeCell ref="MFI2:MFT2"/>
    <mergeCell ref="MBE2:MBP2"/>
    <mergeCell ref="MBQ2:MCB2"/>
    <mergeCell ref="MCC2:MCN2"/>
    <mergeCell ref="MCO2:MCZ2"/>
    <mergeCell ref="MDA2:MDL2"/>
    <mergeCell ref="LYW2:LZH2"/>
    <mergeCell ref="LZI2:LZT2"/>
    <mergeCell ref="LZU2:MAF2"/>
    <mergeCell ref="MAG2:MAR2"/>
    <mergeCell ref="MAS2:MBD2"/>
    <mergeCell ref="LWO2:LWZ2"/>
    <mergeCell ref="LXA2:LXL2"/>
    <mergeCell ref="LXM2:LXX2"/>
    <mergeCell ref="LXY2:LYJ2"/>
    <mergeCell ref="LYK2:LYV2"/>
    <mergeCell ref="LUG2:LUR2"/>
    <mergeCell ref="LUS2:LVD2"/>
    <mergeCell ref="LVE2:LVP2"/>
    <mergeCell ref="LVQ2:LWB2"/>
    <mergeCell ref="LWC2:LWN2"/>
    <mergeCell ref="LRY2:LSJ2"/>
    <mergeCell ref="LSK2:LSV2"/>
    <mergeCell ref="LSW2:LTH2"/>
    <mergeCell ref="LTI2:LTT2"/>
    <mergeCell ref="LTU2:LUF2"/>
    <mergeCell ref="LPQ2:LQB2"/>
    <mergeCell ref="LQC2:LQN2"/>
    <mergeCell ref="LQO2:LQZ2"/>
    <mergeCell ref="LRA2:LRL2"/>
    <mergeCell ref="LRM2:LRX2"/>
    <mergeCell ref="LNI2:LNT2"/>
    <mergeCell ref="LNU2:LOF2"/>
    <mergeCell ref="LOG2:LOR2"/>
    <mergeCell ref="LOS2:LPD2"/>
    <mergeCell ref="LPE2:LPP2"/>
    <mergeCell ref="LLA2:LLL2"/>
    <mergeCell ref="LLM2:LLX2"/>
    <mergeCell ref="LLY2:LMJ2"/>
    <mergeCell ref="LMK2:LMV2"/>
    <mergeCell ref="LMW2:LNH2"/>
    <mergeCell ref="LIS2:LJD2"/>
    <mergeCell ref="LJE2:LJP2"/>
    <mergeCell ref="LJQ2:LKB2"/>
    <mergeCell ref="LKC2:LKN2"/>
    <mergeCell ref="LKO2:LKZ2"/>
    <mergeCell ref="LGK2:LGV2"/>
    <mergeCell ref="LGW2:LHH2"/>
    <mergeCell ref="LHI2:LHT2"/>
    <mergeCell ref="LHU2:LIF2"/>
    <mergeCell ref="LIG2:LIR2"/>
    <mergeCell ref="LEC2:LEN2"/>
    <mergeCell ref="LEO2:LEZ2"/>
    <mergeCell ref="LFA2:LFL2"/>
    <mergeCell ref="LFM2:LFX2"/>
    <mergeCell ref="LFY2:LGJ2"/>
    <mergeCell ref="LBU2:LCF2"/>
    <mergeCell ref="LCG2:LCR2"/>
    <mergeCell ref="LCS2:LDD2"/>
    <mergeCell ref="LDE2:LDP2"/>
    <mergeCell ref="LDQ2:LEB2"/>
    <mergeCell ref="KZM2:KZX2"/>
    <mergeCell ref="KZY2:LAJ2"/>
    <mergeCell ref="LAK2:LAV2"/>
    <mergeCell ref="LAW2:LBH2"/>
    <mergeCell ref="LBI2:LBT2"/>
    <mergeCell ref="KXE2:KXP2"/>
    <mergeCell ref="KXQ2:KYB2"/>
    <mergeCell ref="KYC2:KYN2"/>
    <mergeCell ref="KYO2:KYZ2"/>
    <mergeCell ref="KZA2:KZL2"/>
    <mergeCell ref="KUW2:KVH2"/>
    <mergeCell ref="KVI2:KVT2"/>
    <mergeCell ref="KVU2:KWF2"/>
    <mergeCell ref="KWG2:KWR2"/>
    <mergeCell ref="KWS2:KXD2"/>
    <mergeCell ref="KSO2:KSZ2"/>
    <mergeCell ref="KTA2:KTL2"/>
    <mergeCell ref="KTM2:KTX2"/>
    <mergeCell ref="KTY2:KUJ2"/>
    <mergeCell ref="KUK2:KUV2"/>
    <mergeCell ref="KQG2:KQR2"/>
    <mergeCell ref="KQS2:KRD2"/>
    <mergeCell ref="KRE2:KRP2"/>
    <mergeCell ref="KRQ2:KSB2"/>
    <mergeCell ref="KSC2:KSN2"/>
    <mergeCell ref="KNY2:KOJ2"/>
    <mergeCell ref="KOK2:KOV2"/>
    <mergeCell ref="KOW2:KPH2"/>
    <mergeCell ref="KPI2:KPT2"/>
    <mergeCell ref="KPU2:KQF2"/>
    <mergeCell ref="KLQ2:KMB2"/>
    <mergeCell ref="KMC2:KMN2"/>
    <mergeCell ref="KMO2:KMZ2"/>
    <mergeCell ref="KNA2:KNL2"/>
    <mergeCell ref="KNM2:KNX2"/>
    <mergeCell ref="KJI2:KJT2"/>
    <mergeCell ref="KJU2:KKF2"/>
    <mergeCell ref="KKG2:KKR2"/>
    <mergeCell ref="KKS2:KLD2"/>
    <mergeCell ref="KLE2:KLP2"/>
    <mergeCell ref="KHA2:KHL2"/>
    <mergeCell ref="KHM2:KHX2"/>
    <mergeCell ref="KHY2:KIJ2"/>
    <mergeCell ref="KIK2:KIV2"/>
    <mergeCell ref="KIW2:KJH2"/>
    <mergeCell ref="KES2:KFD2"/>
    <mergeCell ref="KFE2:KFP2"/>
    <mergeCell ref="KFQ2:KGB2"/>
    <mergeCell ref="KGC2:KGN2"/>
    <mergeCell ref="KGO2:KGZ2"/>
    <mergeCell ref="KCK2:KCV2"/>
    <mergeCell ref="KCW2:KDH2"/>
    <mergeCell ref="KDI2:KDT2"/>
    <mergeCell ref="KDU2:KEF2"/>
    <mergeCell ref="KEG2:KER2"/>
    <mergeCell ref="KAC2:KAN2"/>
    <mergeCell ref="KAO2:KAZ2"/>
    <mergeCell ref="KBA2:KBL2"/>
    <mergeCell ref="KBM2:KBX2"/>
    <mergeCell ref="KBY2:KCJ2"/>
    <mergeCell ref="JXU2:JYF2"/>
    <mergeCell ref="JYG2:JYR2"/>
    <mergeCell ref="JYS2:JZD2"/>
    <mergeCell ref="JZE2:JZP2"/>
    <mergeCell ref="JZQ2:KAB2"/>
    <mergeCell ref="JVM2:JVX2"/>
    <mergeCell ref="JVY2:JWJ2"/>
    <mergeCell ref="JWK2:JWV2"/>
    <mergeCell ref="JWW2:JXH2"/>
    <mergeCell ref="JXI2:JXT2"/>
    <mergeCell ref="JTE2:JTP2"/>
    <mergeCell ref="JTQ2:JUB2"/>
    <mergeCell ref="JUC2:JUN2"/>
    <mergeCell ref="JUO2:JUZ2"/>
    <mergeCell ref="JVA2:JVL2"/>
    <mergeCell ref="JQW2:JRH2"/>
    <mergeCell ref="JRI2:JRT2"/>
    <mergeCell ref="JRU2:JSF2"/>
    <mergeCell ref="JSG2:JSR2"/>
    <mergeCell ref="JSS2:JTD2"/>
    <mergeCell ref="JOO2:JOZ2"/>
    <mergeCell ref="JPA2:JPL2"/>
    <mergeCell ref="JPM2:JPX2"/>
    <mergeCell ref="JPY2:JQJ2"/>
    <mergeCell ref="JQK2:JQV2"/>
    <mergeCell ref="JMG2:JMR2"/>
    <mergeCell ref="JMS2:JND2"/>
    <mergeCell ref="JNE2:JNP2"/>
    <mergeCell ref="JNQ2:JOB2"/>
    <mergeCell ref="JOC2:JON2"/>
    <mergeCell ref="JJY2:JKJ2"/>
    <mergeCell ref="JKK2:JKV2"/>
    <mergeCell ref="JKW2:JLH2"/>
    <mergeCell ref="JLI2:JLT2"/>
    <mergeCell ref="JLU2:JMF2"/>
    <mergeCell ref="JHQ2:JIB2"/>
    <mergeCell ref="JIC2:JIN2"/>
    <mergeCell ref="JIO2:JIZ2"/>
    <mergeCell ref="JJA2:JJL2"/>
    <mergeCell ref="JJM2:JJX2"/>
    <mergeCell ref="JFI2:JFT2"/>
    <mergeCell ref="JFU2:JGF2"/>
    <mergeCell ref="JGG2:JGR2"/>
    <mergeCell ref="JGS2:JHD2"/>
    <mergeCell ref="JHE2:JHP2"/>
    <mergeCell ref="JDA2:JDL2"/>
    <mergeCell ref="JDM2:JDX2"/>
    <mergeCell ref="JDY2:JEJ2"/>
    <mergeCell ref="JEK2:JEV2"/>
    <mergeCell ref="JEW2:JFH2"/>
    <mergeCell ref="JAS2:JBD2"/>
    <mergeCell ref="JBE2:JBP2"/>
    <mergeCell ref="JBQ2:JCB2"/>
    <mergeCell ref="JCC2:JCN2"/>
    <mergeCell ref="JCO2:JCZ2"/>
    <mergeCell ref="IYK2:IYV2"/>
    <mergeCell ref="IYW2:IZH2"/>
    <mergeCell ref="IZI2:IZT2"/>
    <mergeCell ref="IZU2:JAF2"/>
    <mergeCell ref="JAG2:JAR2"/>
    <mergeCell ref="IWC2:IWN2"/>
    <mergeCell ref="IWO2:IWZ2"/>
    <mergeCell ref="IXA2:IXL2"/>
    <mergeCell ref="IXM2:IXX2"/>
    <mergeCell ref="IXY2:IYJ2"/>
    <mergeCell ref="ITU2:IUF2"/>
    <mergeCell ref="IUG2:IUR2"/>
    <mergeCell ref="IUS2:IVD2"/>
    <mergeCell ref="IVE2:IVP2"/>
    <mergeCell ref="IVQ2:IWB2"/>
    <mergeCell ref="IRM2:IRX2"/>
    <mergeCell ref="IRY2:ISJ2"/>
    <mergeCell ref="ISK2:ISV2"/>
    <mergeCell ref="ISW2:ITH2"/>
    <mergeCell ref="ITI2:ITT2"/>
    <mergeCell ref="IPE2:IPP2"/>
    <mergeCell ref="IPQ2:IQB2"/>
    <mergeCell ref="IQC2:IQN2"/>
    <mergeCell ref="IQO2:IQZ2"/>
    <mergeCell ref="IRA2:IRL2"/>
    <mergeCell ref="IMW2:INH2"/>
    <mergeCell ref="INI2:INT2"/>
    <mergeCell ref="INU2:IOF2"/>
    <mergeCell ref="IOG2:IOR2"/>
    <mergeCell ref="IOS2:IPD2"/>
    <mergeCell ref="IKO2:IKZ2"/>
    <mergeCell ref="ILA2:ILL2"/>
    <mergeCell ref="ILM2:ILX2"/>
    <mergeCell ref="ILY2:IMJ2"/>
    <mergeCell ref="IMK2:IMV2"/>
    <mergeCell ref="IIG2:IIR2"/>
    <mergeCell ref="IIS2:IJD2"/>
    <mergeCell ref="IJE2:IJP2"/>
    <mergeCell ref="IJQ2:IKB2"/>
    <mergeCell ref="IKC2:IKN2"/>
    <mergeCell ref="IFY2:IGJ2"/>
    <mergeCell ref="IGK2:IGV2"/>
    <mergeCell ref="IGW2:IHH2"/>
    <mergeCell ref="IHI2:IHT2"/>
    <mergeCell ref="IHU2:IIF2"/>
    <mergeCell ref="IDQ2:IEB2"/>
    <mergeCell ref="IEC2:IEN2"/>
    <mergeCell ref="IEO2:IEZ2"/>
    <mergeCell ref="IFA2:IFL2"/>
    <mergeCell ref="IFM2:IFX2"/>
    <mergeCell ref="IBI2:IBT2"/>
    <mergeCell ref="IBU2:ICF2"/>
    <mergeCell ref="ICG2:ICR2"/>
    <mergeCell ref="ICS2:IDD2"/>
    <mergeCell ref="IDE2:IDP2"/>
    <mergeCell ref="HZA2:HZL2"/>
    <mergeCell ref="HZM2:HZX2"/>
    <mergeCell ref="HZY2:IAJ2"/>
    <mergeCell ref="IAK2:IAV2"/>
    <mergeCell ref="IAW2:IBH2"/>
    <mergeCell ref="HWS2:HXD2"/>
    <mergeCell ref="HXE2:HXP2"/>
    <mergeCell ref="HXQ2:HYB2"/>
    <mergeCell ref="HYC2:HYN2"/>
    <mergeCell ref="HYO2:HYZ2"/>
    <mergeCell ref="HUK2:HUV2"/>
    <mergeCell ref="HUW2:HVH2"/>
    <mergeCell ref="HVI2:HVT2"/>
    <mergeCell ref="HVU2:HWF2"/>
    <mergeCell ref="HWG2:HWR2"/>
    <mergeCell ref="HSC2:HSN2"/>
    <mergeCell ref="HSO2:HSZ2"/>
    <mergeCell ref="HTA2:HTL2"/>
    <mergeCell ref="HTM2:HTX2"/>
    <mergeCell ref="HTY2:HUJ2"/>
    <mergeCell ref="HPU2:HQF2"/>
    <mergeCell ref="HQG2:HQR2"/>
    <mergeCell ref="HQS2:HRD2"/>
    <mergeCell ref="HRE2:HRP2"/>
    <mergeCell ref="HRQ2:HSB2"/>
    <mergeCell ref="HNM2:HNX2"/>
    <mergeCell ref="HNY2:HOJ2"/>
    <mergeCell ref="HOK2:HOV2"/>
    <mergeCell ref="HOW2:HPH2"/>
    <mergeCell ref="HPI2:HPT2"/>
    <mergeCell ref="HLE2:HLP2"/>
    <mergeCell ref="HLQ2:HMB2"/>
    <mergeCell ref="HMC2:HMN2"/>
    <mergeCell ref="HMO2:HMZ2"/>
    <mergeCell ref="HNA2:HNL2"/>
    <mergeCell ref="HIW2:HJH2"/>
    <mergeCell ref="HJI2:HJT2"/>
    <mergeCell ref="HJU2:HKF2"/>
    <mergeCell ref="HKG2:HKR2"/>
    <mergeCell ref="HKS2:HLD2"/>
    <mergeCell ref="HGO2:HGZ2"/>
    <mergeCell ref="HHA2:HHL2"/>
    <mergeCell ref="HHM2:HHX2"/>
    <mergeCell ref="HHY2:HIJ2"/>
    <mergeCell ref="HIK2:HIV2"/>
    <mergeCell ref="HEG2:HER2"/>
    <mergeCell ref="HES2:HFD2"/>
    <mergeCell ref="HFE2:HFP2"/>
    <mergeCell ref="HFQ2:HGB2"/>
    <mergeCell ref="HGC2:HGN2"/>
    <mergeCell ref="HBY2:HCJ2"/>
    <mergeCell ref="HCK2:HCV2"/>
    <mergeCell ref="HCW2:HDH2"/>
    <mergeCell ref="HDI2:HDT2"/>
    <mergeCell ref="HDU2:HEF2"/>
    <mergeCell ref="GZQ2:HAB2"/>
    <mergeCell ref="HAC2:HAN2"/>
    <mergeCell ref="HAO2:HAZ2"/>
    <mergeCell ref="HBA2:HBL2"/>
    <mergeCell ref="HBM2:HBX2"/>
    <mergeCell ref="GXI2:GXT2"/>
    <mergeCell ref="GXU2:GYF2"/>
    <mergeCell ref="GYG2:GYR2"/>
    <mergeCell ref="GYS2:GZD2"/>
    <mergeCell ref="GZE2:GZP2"/>
    <mergeCell ref="GVA2:GVL2"/>
    <mergeCell ref="GVM2:GVX2"/>
    <mergeCell ref="GVY2:GWJ2"/>
    <mergeCell ref="GWK2:GWV2"/>
    <mergeCell ref="GWW2:GXH2"/>
    <mergeCell ref="GSS2:GTD2"/>
    <mergeCell ref="GTE2:GTP2"/>
    <mergeCell ref="GTQ2:GUB2"/>
    <mergeCell ref="GUC2:GUN2"/>
    <mergeCell ref="GUO2:GUZ2"/>
    <mergeCell ref="GQK2:GQV2"/>
    <mergeCell ref="GQW2:GRH2"/>
    <mergeCell ref="GRI2:GRT2"/>
    <mergeCell ref="GRU2:GSF2"/>
    <mergeCell ref="GSG2:GSR2"/>
    <mergeCell ref="GOC2:GON2"/>
    <mergeCell ref="GOO2:GOZ2"/>
    <mergeCell ref="GPA2:GPL2"/>
    <mergeCell ref="GPM2:GPX2"/>
    <mergeCell ref="GPY2:GQJ2"/>
    <mergeCell ref="GLU2:GMF2"/>
    <mergeCell ref="GMG2:GMR2"/>
    <mergeCell ref="GMS2:GND2"/>
    <mergeCell ref="GNE2:GNP2"/>
    <mergeCell ref="GNQ2:GOB2"/>
    <mergeCell ref="GJM2:GJX2"/>
    <mergeCell ref="GJY2:GKJ2"/>
    <mergeCell ref="GKK2:GKV2"/>
    <mergeCell ref="GKW2:GLH2"/>
    <mergeCell ref="GLI2:GLT2"/>
    <mergeCell ref="GHE2:GHP2"/>
    <mergeCell ref="GHQ2:GIB2"/>
    <mergeCell ref="GIC2:GIN2"/>
    <mergeCell ref="GIO2:GIZ2"/>
    <mergeCell ref="GJA2:GJL2"/>
    <mergeCell ref="GEW2:GFH2"/>
    <mergeCell ref="GFI2:GFT2"/>
    <mergeCell ref="GFU2:GGF2"/>
    <mergeCell ref="GGG2:GGR2"/>
    <mergeCell ref="GGS2:GHD2"/>
    <mergeCell ref="GCO2:GCZ2"/>
    <mergeCell ref="GDA2:GDL2"/>
    <mergeCell ref="GDM2:GDX2"/>
    <mergeCell ref="GDY2:GEJ2"/>
    <mergeCell ref="GEK2:GEV2"/>
    <mergeCell ref="GAG2:GAR2"/>
    <mergeCell ref="GAS2:GBD2"/>
    <mergeCell ref="GBE2:GBP2"/>
    <mergeCell ref="GBQ2:GCB2"/>
    <mergeCell ref="GCC2:GCN2"/>
    <mergeCell ref="FXY2:FYJ2"/>
    <mergeCell ref="FYK2:FYV2"/>
    <mergeCell ref="FYW2:FZH2"/>
    <mergeCell ref="FZI2:FZT2"/>
    <mergeCell ref="FZU2:GAF2"/>
    <mergeCell ref="FVQ2:FWB2"/>
    <mergeCell ref="FWC2:FWN2"/>
    <mergeCell ref="FWO2:FWZ2"/>
    <mergeCell ref="FXA2:FXL2"/>
    <mergeCell ref="FXM2:FXX2"/>
    <mergeCell ref="FTI2:FTT2"/>
    <mergeCell ref="FTU2:FUF2"/>
    <mergeCell ref="FUG2:FUR2"/>
    <mergeCell ref="FUS2:FVD2"/>
    <mergeCell ref="FVE2:FVP2"/>
    <mergeCell ref="FRA2:FRL2"/>
    <mergeCell ref="FRM2:FRX2"/>
    <mergeCell ref="FRY2:FSJ2"/>
    <mergeCell ref="FSK2:FSV2"/>
    <mergeCell ref="FSW2:FTH2"/>
    <mergeCell ref="FOS2:FPD2"/>
    <mergeCell ref="FPE2:FPP2"/>
    <mergeCell ref="FPQ2:FQB2"/>
    <mergeCell ref="FQC2:FQN2"/>
    <mergeCell ref="FQO2:FQZ2"/>
    <mergeCell ref="FMK2:FMV2"/>
    <mergeCell ref="FMW2:FNH2"/>
    <mergeCell ref="FNI2:FNT2"/>
    <mergeCell ref="FNU2:FOF2"/>
    <mergeCell ref="FOG2:FOR2"/>
    <mergeCell ref="FKC2:FKN2"/>
    <mergeCell ref="FKO2:FKZ2"/>
    <mergeCell ref="FLA2:FLL2"/>
    <mergeCell ref="FLM2:FLX2"/>
    <mergeCell ref="FLY2:FMJ2"/>
    <mergeCell ref="FHU2:FIF2"/>
    <mergeCell ref="FIG2:FIR2"/>
    <mergeCell ref="FIS2:FJD2"/>
    <mergeCell ref="FJE2:FJP2"/>
    <mergeCell ref="FJQ2:FKB2"/>
    <mergeCell ref="FFM2:FFX2"/>
    <mergeCell ref="FFY2:FGJ2"/>
    <mergeCell ref="FGK2:FGV2"/>
    <mergeCell ref="FGW2:FHH2"/>
    <mergeCell ref="FHI2:FHT2"/>
    <mergeCell ref="FDE2:FDP2"/>
    <mergeCell ref="FDQ2:FEB2"/>
    <mergeCell ref="FEC2:FEN2"/>
    <mergeCell ref="FEO2:FEZ2"/>
    <mergeCell ref="FFA2:FFL2"/>
    <mergeCell ref="FAW2:FBH2"/>
    <mergeCell ref="FBI2:FBT2"/>
    <mergeCell ref="FBU2:FCF2"/>
    <mergeCell ref="FCG2:FCR2"/>
    <mergeCell ref="FCS2:FDD2"/>
    <mergeCell ref="EYO2:EYZ2"/>
    <mergeCell ref="EZA2:EZL2"/>
    <mergeCell ref="EZM2:EZX2"/>
    <mergeCell ref="EZY2:FAJ2"/>
    <mergeCell ref="FAK2:FAV2"/>
    <mergeCell ref="EWG2:EWR2"/>
    <mergeCell ref="EWS2:EXD2"/>
    <mergeCell ref="EXE2:EXP2"/>
    <mergeCell ref="EXQ2:EYB2"/>
    <mergeCell ref="EYC2:EYN2"/>
    <mergeCell ref="ETY2:EUJ2"/>
    <mergeCell ref="EUK2:EUV2"/>
    <mergeCell ref="EUW2:EVH2"/>
    <mergeCell ref="EVI2:EVT2"/>
    <mergeCell ref="EVU2:EWF2"/>
    <mergeCell ref="ERQ2:ESB2"/>
    <mergeCell ref="ESC2:ESN2"/>
    <mergeCell ref="ESO2:ESZ2"/>
    <mergeCell ref="ETA2:ETL2"/>
    <mergeCell ref="ETM2:ETX2"/>
    <mergeCell ref="EPI2:EPT2"/>
    <mergeCell ref="EPU2:EQF2"/>
    <mergeCell ref="EQG2:EQR2"/>
    <mergeCell ref="EQS2:ERD2"/>
    <mergeCell ref="ERE2:ERP2"/>
    <mergeCell ref="ENA2:ENL2"/>
    <mergeCell ref="ENM2:ENX2"/>
    <mergeCell ref="ENY2:EOJ2"/>
    <mergeCell ref="EOK2:EOV2"/>
    <mergeCell ref="EOW2:EPH2"/>
    <mergeCell ref="EKS2:ELD2"/>
    <mergeCell ref="ELE2:ELP2"/>
    <mergeCell ref="ELQ2:EMB2"/>
    <mergeCell ref="EMC2:EMN2"/>
    <mergeCell ref="EMO2:EMZ2"/>
    <mergeCell ref="EIK2:EIV2"/>
    <mergeCell ref="EIW2:EJH2"/>
    <mergeCell ref="EJI2:EJT2"/>
    <mergeCell ref="EJU2:EKF2"/>
    <mergeCell ref="EKG2:EKR2"/>
    <mergeCell ref="EGC2:EGN2"/>
    <mergeCell ref="EGO2:EGZ2"/>
    <mergeCell ref="EHA2:EHL2"/>
    <mergeCell ref="EHM2:EHX2"/>
    <mergeCell ref="EHY2:EIJ2"/>
    <mergeCell ref="EDU2:EEF2"/>
    <mergeCell ref="EEG2:EER2"/>
    <mergeCell ref="EES2:EFD2"/>
    <mergeCell ref="EFE2:EFP2"/>
    <mergeCell ref="EFQ2:EGB2"/>
    <mergeCell ref="EBM2:EBX2"/>
    <mergeCell ref="EBY2:ECJ2"/>
    <mergeCell ref="ECK2:ECV2"/>
    <mergeCell ref="ECW2:EDH2"/>
    <mergeCell ref="EDI2:EDT2"/>
    <mergeCell ref="DZE2:DZP2"/>
    <mergeCell ref="DZQ2:EAB2"/>
    <mergeCell ref="EAC2:EAN2"/>
    <mergeCell ref="EAO2:EAZ2"/>
    <mergeCell ref="EBA2:EBL2"/>
    <mergeCell ref="DWW2:DXH2"/>
    <mergeCell ref="DXI2:DXT2"/>
    <mergeCell ref="DXU2:DYF2"/>
    <mergeCell ref="DYG2:DYR2"/>
    <mergeCell ref="DYS2:DZD2"/>
    <mergeCell ref="DUO2:DUZ2"/>
    <mergeCell ref="DVA2:DVL2"/>
    <mergeCell ref="DVM2:DVX2"/>
    <mergeCell ref="DVY2:DWJ2"/>
    <mergeCell ref="DWK2:DWV2"/>
    <mergeCell ref="DSG2:DSR2"/>
    <mergeCell ref="DSS2:DTD2"/>
    <mergeCell ref="DTE2:DTP2"/>
    <mergeCell ref="DTQ2:DUB2"/>
    <mergeCell ref="DUC2:DUN2"/>
    <mergeCell ref="DPY2:DQJ2"/>
    <mergeCell ref="DQK2:DQV2"/>
    <mergeCell ref="DQW2:DRH2"/>
    <mergeCell ref="DRI2:DRT2"/>
    <mergeCell ref="DRU2:DSF2"/>
    <mergeCell ref="DNQ2:DOB2"/>
    <mergeCell ref="DOC2:DON2"/>
    <mergeCell ref="DOO2:DOZ2"/>
    <mergeCell ref="DPA2:DPL2"/>
    <mergeCell ref="DPM2:DPX2"/>
    <mergeCell ref="DLI2:DLT2"/>
    <mergeCell ref="DLU2:DMF2"/>
    <mergeCell ref="DMG2:DMR2"/>
    <mergeCell ref="DMS2:DND2"/>
    <mergeCell ref="DNE2:DNP2"/>
    <mergeCell ref="DJA2:DJL2"/>
    <mergeCell ref="DJM2:DJX2"/>
    <mergeCell ref="DJY2:DKJ2"/>
    <mergeCell ref="DKK2:DKV2"/>
    <mergeCell ref="DKW2:DLH2"/>
    <mergeCell ref="DGS2:DHD2"/>
    <mergeCell ref="DHE2:DHP2"/>
    <mergeCell ref="DHQ2:DIB2"/>
    <mergeCell ref="DIC2:DIN2"/>
    <mergeCell ref="DIO2:DIZ2"/>
    <mergeCell ref="DEK2:DEV2"/>
    <mergeCell ref="DEW2:DFH2"/>
    <mergeCell ref="DFI2:DFT2"/>
    <mergeCell ref="DFU2:DGF2"/>
    <mergeCell ref="DGG2:DGR2"/>
    <mergeCell ref="DCC2:DCN2"/>
    <mergeCell ref="DCO2:DCZ2"/>
    <mergeCell ref="DDA2:DDL2"/>
    <mergeCell ref="DDM2:DDX2"/>
    <mergeCell ref="DDY2:DEJ2"/>
    <mergeCell ref="CZU2:DAF2"/>
    <mergeCell ref="DAG2:DAR2"/>
    <mergeCell ref="DAS2:DBD2"/>
    <mergeCell ref="DBE2:DBP2"/>
    <mergeCell ref="DBQ2:DCB2"/>
    <mergeCell ref="CXM2:CXX2"/>
    <mergeCell ref="CXY2:CYJ2"/>
    <mergeCell ref="CYK2:CYV2"/>
    <mergeCell ref="CYW2:CZH2"/>
    <mergeCell ref="CZI2:CZT2"/>
    <mergeCell ref="CVE2:CVP2"/>
    <mergeCell ref="CVQ2:CWB2"/>
    <mergeCell ref="CWC2:CWN2"/>
    <mergeCell ref="CWO2:CWZ2"/>
    <mergeCell ref="CXA2:CXL2"/>
    <mergeCell ref="CSW2:CTH2"/>
    <mergeCell ref="CTI2:CTT2"/>
    <mergeCell ref="CTU2:CUF2"/>
    <mergeCell ref="CUG2:CUR2"/>
    <mergeCell ref="CUS2:CVD2"/>
    <mergeCell ref="CQO2:CQZ2"/>
    <mergeCell ref="CRA2:CRL2"/>
    <mergeCell ref="CRM2:CRX2"/>
    <mergeCell ref="CRY2:CSJ2"/>
    <mergeCell ref="CSK2:CSV2"/>
    <mergeCell ref="COG2:COR2"/>
    <mergeCell ref="COS2:CPD2"/>
    <mergeCell ref="CPE2:CPP2"/>
    <mergeCell ref="CPQ2:CQB2"/>
    <mergeCell ref="CQC2:CQN2"/>
    <mergeCell ref="CLY2:CMJ2"/>
    <mergeCell ref="CMK2:CMV2"/>
    <mergeCell ref="CMW2:CNH2"/>
    <mergeCell ref="CNI2:CNT2"/>
    <mergeCell ref="CNU2:COF2"/>
    <mergeCell ref="CJQ2:CKB2"/>
    <mergeCell ref="CKC2:CKN2"/>
    <mergeCell ref="CKO2:CKZ2"/>
    <mergeCell ref="CLA2:CLL2"/>
    <mergeCell ref="CLM2:CLX2"/>
    <mergeCell ref="CHI2:CHT2"/>
    <mergeCell ref="CHU2:CIF2"/>
    <mergeCell ref="CIG2:CIR2"/>
    <mergeCell ref="CIS2:CJD2"/>
    <mergeCell ref="CJE2:CJP2"/>
    <mergeCell ref="CFA2:CFL2"/>
    <mergeCell ref="CFM2:CFX2"/>
    <mergeCell ref="CFY2:CGJ2"/>
    <mergeCell ref="CGK2:CGV2"/>
    <mergeCell ref="CGW2:CHH2"/>
    <mergeCell ref="CCS2:CDD2"/>
    <mergeCell ref="CDE2:CDP2"/>
    <mergeCell ref="CDQ2:CEB2"/>
    <mergeCell ref="CEC2:CEN2"/>
    <mergeCell ref="CEO2:CEZ2"/>
    <mergeCell ref="CAK2:CAV2"/>
    <mergeCell ref="CAW2:CBH2"/>
    <mergeCell ref="CBI2:CBT2"/>
    <mergeCell ref="CBU2:CCF2"/>
    <mergeCell ref="CCG2:CCR2"/>
    <mergeCell ref="BYC2:BYN2"/>
    <mergeCell ref="BYO2:BYZ2"/>
    <mergeCell ref="BZA2:BZL2"/>
    <mergeCell ref="BZM2:BZX2"/>
    <mergeCell ref="BZY2:CAJ2"/>
    <mergeCell ref="BVU2:BWF2"/>
    <mergeCell ref="BWG2:BWR2"/>
    <mergeCell ref="BWS2:BXD2"/>
    <mergeCell ref="BXE2:BXP2"/>
    <mergeCell ref="BXQ2:BYB2"/>
    <mergeCell ref="BTM2:BTX2"/>
    <mergeCell ref="BTY2:BUJ2"/>
    <mergeCell ref="BUK2:BUV2"/>
    <mergeCell ref="BUW2:BVH2"/>
    <mergeCell ref="BVI2:BVT2"/>
    <mergeCell ref="BRE2:BRP2"/>
    <mergeCell ref="BRQ2:BSB2"/>
    <mergeCell ref="BSC2:BSN2"/>
    <mergeCell ref="BSO2:BSZ2"/>
    <mergeCell ref="BTA2:BTL2"/>
    <mergeCell ref="BOW2:BPH2"/>
    <mergeCell ref="BPI2:BPT2"/>
    <mergeCell ref="BPU2:BQF2"/>
    <mergeCell ref="BQG2:BQR2"/>
    <mergeCell ref="BQS2:BRD2"/>
    <mergeCell ref="BMO2:BMZ2"/>
    <mergeCell ref="BNA2:BNL2"/>
    <mergeCell ref="BNM2:BNX2"/>
    <mergeCell ref="BNY2:BOJ2"/>
    <mergeCell ref="BOK2:BOV2"/>
    <mergeCell ref="BKG2:BKR2"/>
    <mergeCell ref="BKS2:BLD2"/>
    <mergeCell ref="BLE2:BLP2"/>
    <mergeCell ref="BLQ2:BMB2"/>
    <mergeCell ref="BMC2:BMN2"/>
    <mergeCell ref="BHY2:BIJ2"/>
    <mergeCell ref="BIK2:BIV2"/>
    <mergeCell ref="BIW2:BJH2"/>
    <mergeCell ref="BJI2:BJT2"/>
    <mergeCell ref="BJU2:BKF2"/>
    <mergeCell ref="BFQ2:BGB2"/>
    <mergeCell ref="BGC2:BGN2"/>
    <mergeCell ref="BGO2:BGZ2"/>
    <mergeCell ref="BHA2:BHL2"/>
    <mergeCell ref="BHM2:BHX2"/>
    <mergeCell ref="BDI2:BDT2"/>
    <mergeCell ref="BDU2:BEF2"/>
    <mergeCell ref="BEG2:BER2"/>
    <mergeCell ref="BES2:BFD2"/>
    <mergeCell ref="BFE2:BFP2"/>
    <mergeCell ref="BBA2:BBL2"/>
    <mergeCell ref="BBM2:BBX2"/>
    <mergeCell ref="BBY2:BCJ2"/>
    <mergeCell ref="BCK2:BCV2"/>
    <mergeCell ref="BCW2:BDH2"/>
    <mergeCell ref="AYS2:AZD2"/>
    <mergeCell ref="AZE2:AZP2"/>
    <mergeCell ref="AZQ2:BAB2"/>
    <mergeCell ref="BAC2:BAN2"/>
    <mergeCell ref="BAO2:BAZ2"/>
    <mergeCell ref="AWK2:AWV2"/>
    <mergeCell ref="AWW2:AXH2"/>
    <mergeCell ref="AXI2:AXT2"/>
    <mergeCell ref="AXU2:AYF2"/>
    <mergeCell ref="AYG2:AYR2"/>
    <mergeCell ref="AUC2:AUN2"/>
    <mergeCell ref="AUO2:AUZ2"/>
    <mergeCell ref="AVA2:AVL2"/>
    <mergeCell ref="AVM2:AVX2"/>
    <mergeCell ref="AVY2:AWJ2"/>
    <mergeCell ref="ARU2:ASF2"/>
    <mergeCell ref="ASG2:ASR2"/>
    <mergeCell ref="ASS2:ATD2"/>
    <mergeCell ref="ATE2:ATP2"/>
    <mergeCell ref="ATQ2:AUB2"/>
    <mergeCell ref="APM2:APX2"/>
    <mergeCell ref="APY2:AQJ2"/>
    <mergeCell ref="AQK2:AQV2"/>
    <mergeCell ref="AQW2:ARH2"/>
    <mergeCell ref="ARI2:ART2"/>
    <mergeCell ref="ANE2:ANP2"/>
    <mergeCell ref="ANQ2:AOB2"/>
    <mergeCell ref="AOC2:AON2"/>
    <mergeCell ref="AOO2:AOZ2"/>
    <mergeCell ref="APA2:APL2"/>
    <mergeCell ref="AKW2:ALH2"/>
    <mergeCell ref="ALI2:ALT2"/>
    <mergeCell ref="ALU2:AMF2"/>
    <mergeCell ref="AMG2:AMR2"/>
    <mergeCell ref="AMS2:AND2"/>
    <mergeCell ref="AIO2:AIZ2"/>
    <mergeCell ref="AJA2:AJL2"/>
    <mergeCell ref="AJM2:AJX2"/>
    <mergeCell ref="AJY2:AKJ2"/>
    <mergeCell ref="AKK2:AKV2"/>
    <mergeCell ref="AGG2:AGR2"/>
    <mergeCell ref="AGS2:AHD2"/>
    <mergeCell ref="AHE2:AHP2"/>
    <mergeCell ref="AHQ2:AIB2"/>
    <mergeCell ref="AIC2:AIN2"/>
    <mergeCell ref="ADY2:AEJ2"/>
    <mergeCell ref="AEK2:AEV2"/>
    <mergeCell ref="AEW2:AFH2"/>
    <mergeCell ref="AFI2:AFT2"/>
    <mergeCell ref="AFU2:AGF2"/>
    <mergeCell ref="ABQ2:ACB2"/>
    <mergeCell ref="ACC2:ACN2"/>
    <mergeCell ref="ACO2:ACZ2"/>
    <mergeCell ref="ADA2:ADL2"/>
    <mergeCell ref="ADM2:ADX2"/>
    <mergeCell ref="ZI2:ZT2"/>
    <mergeCell ref="ZU2:AAF2"/>
    <mergeCell ref="AAG2:AAR2"/>
    <mergeCell ref="AAS2:ABD2"/>
    <mergeCell ref="ABE2:ABP2"/>
    <mergeCell ref="XA2:XL2"/>
    <mergeCell ref="XM2:XX2"/>
    <mergeCell ref="XY2:YJ2"/>
    <mergeCell ref="YK2:YV2"/>
    <mergeCell ref="YW2:ZH2"/>
    <mergeCell ref="US2:VD2"/>
    <mergeCell ref="VE2:VP2"/>
    <mergeCell ref="VQ2:WB2"/>
    <mergeCell ref="WC2:WN2"/>
    <mergeCell ref="WO2:WZ2"/>
    <mergeCell ref="SK2:SV2"/>
    <mergeCell ref="SW2:TH2"/>
    <mergeCell ref="TI2:TT2"/>
    <mergeCell ref="TU2:UF2"/>
    <mergeCell ref="UG2:UR2"/>
    <mergeCell ref="QC2:QN2"/>
    <mergeCell ref="QO2:QZ2"/>
    <mergeCell ref="RA2:RL2"/>
    <mergeCell ref="RM2:RX2"/>
    <mergeCell ref="RY2:SJ2"/>
    <mergeCell ref="NU2:OF2"/>
    <mergeCell ref="OG2:OR2"/>
    <mergeCell ref="OS2:PD2"/>
    <mergeCell ref="PE2:PP2"/>
    <mergeCell ref="PQ2:QB2"/>
    <mergeCell ref="LM2:LX2"/>
    <mergeCell ref="LY2:MJ2"/>
    <mergeCell ref="MK2:MV2"/>
    <mergeCell ref="MW2:NH2"/>
    <mergeCell ref="NI2:NT2"/>
    <mergeCell ref="Y2:AJ2"/>
    <mergeCell ref="AK2:AV2"/>
    <mergeCell ref="AW2:BH2"/>
    <mergeCell ref="BI2:BT2"/>
    <mergeCell ref="BU2:CF2"/>
    <mergeCell ref="B10:E10"/>
    <mergeCell ref="G10:J10"/>
    <mergeCell ref="G5:G6"/>
    <mergeCell ref="H5:H6"/>
    <mergeCell ref="B42:J45"/>
    <mergeCell ref="A2:K2"/>
    <mergeCell ref="M2:X2"/>
    <mergeCell ref="JE2:JP2"/>
    <mergeCell ref="JQ2:KB2"/>
    <mergeCell ref="KC2:KN2"/>
    <mergeCell ref="KO2:KZ2"/>
    <mergeCell ref="LA2:LL2"/>
    <mergeCell ref="GW2:HH2"/>
    <mergeCell ref="HI2:HT2"/>
    <mergeCell ref="HU2:IF2"/>
    <mergeCell ref="IG2:IR2"/>
    <mergeCell ref="IS2:JD2"/>
    <mergeCell ref="EO2:EZ2"/>
    <mergeCell ref="FA2:FL2"/>
    <mergeCell ref="FM2:FX2"/>
    <mergeCell ref="FY2:GJ2"/>
    <mergeCell ref="GK2:GV2"/>
    <mergeCell ref="CG2:CR2"/>
    <mergeCell ref="CS2:DD2"/>
    <mergeCell ref="DE2:DP2"/>
    <mergeCell ref="DQ2:EB2"/>
    <mergeCell ref="EC2:EN2"/>
    <mergeCell ref="D4:E4"/>
    <mergeCell ref="B12:B17"/>
    <mergeCell ref="B19:B24"/>
    <mergeCell ref="B26:B31"/>
    <mergeCell ref="B33:B38"/>
    <mergeCell ref="G12:G17"/>
    <mergeCell ref="G19:G24"/>
    <mergeCell ref="G26:G31"/>
    <mergeCell ref="G33:G38"/>
  </mergeCells>
  <pageMargins left="0.7" right="0.7" top="0.75" bottom="0.75" header="0.3" footer="0.3"/>
  <pageSetup orientation="portrait" r:id="rId1"/>
  <ignoredErrors>
    <ignoredError sqref="E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5E628D325F649A521C45C7F0B1B30" ma:contentTypeVersion="19" ma:contentTypeDescription="Create a new document." ma:contentTypeScope="" ma:versionID="5dc064a57ea8f53d9c16f8fa864dc7f9">
  <xsd:schema xmlns:xsd="http://www.w3.org/2001/XMLSchema" xmlns:xs="http://www.w3.org/2001/XMLSchema" xmlns:p="http://schemas.microsoft.com/office/2006/metadata/properties" xmlns:ns1="http://schemas.microsoft.com/sharepoint/v3" xmlns:ns2="035cdabc-3f94-4df0-a48f-07930e046d36" xmlns:ns3="affd3e1f-8e07-4051-aa12-6fc8716163df" targetNamespace="http://schemas.microsoft.com/office/2006/metadata/properties" ma:root="true" ma:fieldsID="78dacfe16e339f819541c732cc1389d7" ns1:_="" ns2:_="" ns3:_="">
    <xsd:import namespace="http://schemas.microsoft.com/sharepoint/v3"/>
    <xsd:import namespace="035cdabc-3f94-4df0-a48f-07930e046d36"/>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Additionalinformations"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5cdabc-3f94-4df0-a48f-07930e046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dditionalinformations" ma:index="12" nillable="true" ma:displayName="Additional informations" ma:description="Do not modify the template ! Download a copy on your laptop&#10;" ma:format="Dropdown" ma:internalName="Additionalinformations">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_Flow_SignoffStatus" ma:index="26"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b19ac5-c77a-4870-aae1-21eee8a240ef}" ma:internalName="TaxCatchAll" ma:showField="CatchAllData" ma:web="affd3e1f-8e07-4051-aa12-6fc8716163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ffd3e1f-8e07-4051-aa12-6fc8716163df">
      <UserInfo>
        <DisplayName>Esther Chizen</DisplayName>
        <AccountId>1360</AccountId>
        <AccountType/>
      </UserInfo>
    </SharedWithUsers>
    <_ip_UnifiedCompliancePolicyUIAction xmlns="http://schemas.microsoft.com/sharepoint/v3" xsi:nil="true"/>
    <Additionalinformations xmlns="035cdabc-3f94-4df0-a48f-07930e046d36" xsi:nil="true"/>
    <_ip_UnifiedCompliancePolicyProperties xmlns="http://schemas.microsoft.com/sharepoint/v3" xsi:nil="true"/>
    <lcf76f155ced4ddcb4097134ff3c332f xmlns="035cdabc-3f94-4df0-a48f-07930e046d36">
      <Terms xmlns="http://schemas.microsoft.com/office/infopath/2007/PartnerControls"/>
    </lcf76f155ced4ddcb4097134ff3c332f>
    <TaxCatchAll xmlns="affd3e1f-8e07-4051-aa12-6fc8716163df" xsi:nil="true"/>
    <_Flow_SignoffStatus xmlns="035cdabc-3f94-4df0-a48f-07930e046d36" xsi:nil="true"/>
  </documentManagement>
</p:properties>
</file>

<file path=customXml/itemProps1.xml><?xml version="1.0" encoding="utf-8"?>
<ds:datastoreItem xmlns:ds="http://schemas.openxmlformats.org/officeDocument/2006/customXml" ds:itemID="{51CD041D-3788-433D-985A-996565503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5cdabc-3f94-4df0-a48f-07930e046d36"/>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A62157-D218-4272-8D1D-6661F11EB57D}">
  <ds:schemaRefs>
    <ds:schemaRef ds:uri="http://schemas.microsoft.com/sharepoint/v3/contenttype/forms"/>
  </ds:schemaRefs>
</ds:datastoreItem>
</file>

<file path=customXml/itemProps3.xml><?xml version="1.0" encoding="utf-8"?>
<ds:datastoreItem xmlns:ds="http://schemas.openxmlformats.org/officeDocument/2006/customXml" ds:itemID="{85537A0F-E054-43AB-BC31-0EA1648A7A1C}">
  <ds:schemaRefs>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affd3e1f-8e07-4051-aa12-6fc8716163df"/>
    <ds:schemaRef ds:uri="035cdabc-3f94-4df0-a48f-07930e046d3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Disclaimer</vt:lpstr>
      <vt:lpstr>Scoring Grid</vt:lpstr>
      <vt:lpstr>Rents &amp; Affordability</vt:lpstr>
      <vt:lpstr>Project Budget </vt:lpstr>
      <vt:lpstr>Proforma - Residential</vt:lpstr>
      <vt:lpstr>Proforma - Non-Residential</vt:lpstr>
      <vt:lpstr>Drawdown Schedule </vt:lpstr>
      <vt:lpstr>DS_Fills</vt:lpstr>
      <vt:lpstr>NPR_Loan</vt:lpstr>
      <vt:lpstr>NRP_Comments</vt:lpstr>
      <vt:lpstr>NRPFills</vt:lpstr>
      <vt:lpstr>PB_Comments</vt:lpstr>
      <vt:lpstr>PBFills</vt:lpstr>
      <vt:lpstr>'Scoring Grid'!PG_Fills</vt:lpstr>
      <vt:lpstr>PR_Loan</vt:lpstr>
      <vt:lpstr>R_Units</vt:lpstr>
      <vt:lpstr>RA_Fills</vt:lpstr>
      <vt:lpstr>RNP_Comments</vt:lpstr>
      <vt:lpstr>RNPFills</vt:lpstr>
      <vt:lpstr>S_Area</vt:lpstr>
      <vt:lpstr>S_Area1</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divancak</dc:creator>
  <cp:keywords/>
  <dc:description/>
  <cp:lastModifiedBy>Marie-Josée Rivard</cp:lastModifiedBy>
  <cp:revision/>
  <dcterms:created xsi:type="dcterms:W3CDTF">2018-02-06T18:55:12Z</dcterms:created>
  <dcterms:modified xsi:type="dcterms:W3CDTF">2023-11-10T14:34:42Z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0x010100F475E628D325F649A521C45C7F0B1B30</vt:lpwstr>
  </property>
  <property fmtid="{D5CDD505-2E9C-101B-9397-08002B2CF9AE}" pid="3" name="MediaServiceImageTags">
    <vt:lpwstr/>
  </property>
</Properties>
</file>